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ШЕНИЕ" sheetId="1" r:id="rId1"/>
  </sheets>
  <definedNames/>
  <calcPr fullCalcOnLoad="1" refMode="R1C1"/>
</workbook>
</file>

<file path=xl/sharedStrings.xml><?xml version="1.0" encoding="utf-8"?>
<sst xmlns="http://schemas.openxmlformats.org/spreadsheetml/2006/main" count="809" uniqueCount="323">
  <si>
    <t>№ п\п</t>
  </si>
  <si>
    <t xml:space="preserve">Наименование </t>
  </si>
  <si>
    <t>Код раздела и подраздела</t>
  </si>
  <si>
    <t>Код целевой статьи расходов</t>
  </si>
  <si>
    <t>1.1</t>
  </si>
  <si>
    <t>Глава муниципального образования</t>
  </si>
  <si>
    <t>1.1.1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</si>
  <si>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</si>
  <si>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</si>
  <si>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2.1</t>
  </si>
  <si>
    <t>Компенсация депутатам, осуществляющим свои  полномочия на непостоянной основе</t>
  </si>
  <si>
    <t>2.1.1</t>
  </si>
  <si>
    <t>2.2</t>
  </si>
  <si>
    <t>Аппарат представительного органа муниципального образования</t>
  </si>
  <si>
    <t>2.2.1</t>
  </si>
  <si>
    <t>240</t>
  </si>
  <si>
    <t>Уплата налогов, сборов и иных платежей</t>
  </si>
  <si>
    <t>3.1</t>
  </si>
  <si>
    <t xml:space="preserve">Глава местной администрации  </t>
  </si>
  <si>
    <t>3.1.1</t>
  </si>
  <si>
    <t>Содержание и обеспечение деятельности местной администрации по решению вопросов местного значения</t>
  </si>
  <si>
    <t>Закупка товаров, работ и услуг для государственных (муниципальных) нужд</t>
  </si>
  <si>
    <t>200</t>
  </si>
  <si>
    <t>4</t>
  </si>
  <si>
    <t>4.1</t>
  </si>
  <si>
    <t>4.1.1</t>
  </si>
  <si>
    <t>Другие общегосударственные вопросы</t>
  </si>
  <si>
    <t>Формирование и размещение муниципального заказа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</si>
  <si>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</si>
  <si>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</si>
  <si>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Дорожное хозяйство (дорожные фонды)</t>
  </si>
  <si>
    <t>Текущий ремонт и содержание дорог, расположенных в пределах границ муниципального образования</t>
  </si>
  <si>
    <t>Содержание муниципальной информационной службы</t>
  </si>
  <si>
    <t>ЖИЛИЩНО-КОММУНАЛЬНОЕ ХОЗЯЙСТВО</t>
  </si>
  <si>
    <r>
      <t xml:space="preserve"> </t>
    </r>
    <r>
      <rPr>
        <b/>
        <i/>
        <sz val="9"/>
        <rFont val="Arial"/>
        <family val="2"/>
      </rPr>
      <t>Благоустройство</t>
    </r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</si>
  <si>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</si>
  <si>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  содержание и уборка территорий детских площадок</t>
  </si>
  <si>
    <t>Выполнение оформления к праздничным мероприятиям на территории муниципального образования</t>
  </si>
  <si>
    <t>Другие вопросы в области жилищно-коммунального хозяйства</t>
  </si>
  <si>
    <t>Содержание и обеспечение деятельности муниципального учреждения, осуществляющего работы руководство и управление в сфере жилищно-коммунального хозяйства</t>
  </si>
  <si>
    <t>Расходы на выплаты персоналу казенных учреждений</t>
  </si>
  <si>
    <t>110</t>
  </si>
  <si>
    <t>ОБРАЗОВАНИЕ</t>
  </si>
  <si>
    <t>1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</si>
  <si>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</si>
  <si>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</si>
  <si>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Организация и проведение досуговых мероприятий для жителей (молодежи), проживающих на территории муниципального образования</t>
  </si>
  <si>
    <t>КУЛЬТУРА, КИНЕМАТОГРАФИЯ</t>
  </si>
  <si>
    <t>Культура</t>
  </si>
  <si>
    <t>Организация местных и участие в организации и проведении городских  праздничных и иных зрелищных мероприятий</t>
  </si>
  <si>
    <t>Организация и проведение досуговых мероприятий для жителей, проживающих на территории муниципального образования</t>
  </si>
  <si>
    <t>СОЦИАЛЬНАЯ ПОЛИТИКА</t>
  </si>
  <si>
    <t>Социальное обеспечение населения</t>
  </si>
  <si>
    <t xml:space="preserve">Расходы на предоставление доплат к пенсии лицам, замещавшим муниципальные должности и должности муниципальной службы </t>
  </si>
  <si>
    <t>Охрана семьи и детства</t>
  </si>
  <si>
    <t>Социальное обеспечение и иные выплаты населению</t>
  </si>
  <si>
    <t>300</t>
  </si>
  <si>
    <t>2.3.1</t>
  </si>
  <si>
    <t>100</t>
  </si>
  <si>
    <t>ФИЗИЧЕСКАЯ КУЛЬТУРА И СПОРТ</t>
  </si>
  <si>
    <t>Физическая культура</t>
  </si>
  <si>
    <t>Создание условий для развития на территории муниципального образования массовой физической культуры и спорта</t>
  </si>
  <si>
    <t>СРЕДСТВА МАССОВОЙ ИНФОРМАЦИИ</t>
  </si>
  <si>
    <t>Периодическая печать и издательства</t>
  </si>
  <si>
    <t>Опубликование  муниципальных правовых актов, иной информации</t>
  </si>
  <si>
    <t>ИТОГО РАСХОДОВ</t>
  </si>
  <si>
    <t>975</t>
  </si>
  <si>
    <t>ГРБС</t>
  </si>
  <si>
    <t>991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</si>
  <si>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</si>
  <si>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1.1.1.1</t>
  </si>
  <si>
    <t>Расходы на выплаты персоналу государственнных (муниципальных) органов</t>
  </si>
  <si>
    <t>2.1.1.1</t>
  </si>
  <si>
    <t>2.2.1.1</t>
  </si>
  <si>
    <t>Иные закупки товаров, работ и услуг для обеспечения государственных (муниципальных) нужд</t>
  </si>
  <si>
    <t>2.2.2</t>
  </si>
  <si>
    <t>Иные бюджетные ассигнования</t>
  </si>
  <si>
    <t>800</t>
  </si>
  <si>
    <t>2.2.2.1</t>
  </si>
  <si>
    <t>Функционирование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</si>
  <si>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3.1.1.1</t>
  </si>
  <si>
    <t>4.1.1.1</t>
  </si>
  <si>
    <t>Публичные нормативные социальные выплаты гражданам</t>
  </si>
  <si>
    <t>2.3.1.1</t>
  </si>
  <si>
    <t>Код  группы, подгуппы вида расходов</t>
  </si>
  <si>
    <t>ОБЩЕГОСУДАРСТВЕННЫЕ ВОПРОСЫ</t>
  </si>
  <si>
    <t xml:space="preserve">ОБЩЕГОСУДАРСТВЕННЫЕ ВОПРОСЫ </t>
  </si>
  <si>
    <t>МЕСТНАЯ АДМИНИСТРАЦИЯ</t>
  </si>
  <si>
    <t xml:space="preserve">Функционирование высшего должностного лица субъекта Российской Федерации и муниципального образования </t>
  </si>
  <si>
    <t>МУНИЦИПАЛЬНЫЙ СОВЕТ</t>
  </si>
  <si>
    <t>01</t>
  </si>
  <si>
    <t>01   02</t>
  </si>
  <si>
    <t xml:space="preserve">       02</t>
  </si>
  <si>
    <t xml:space="preserve">        03</t>
  </si>
  <si>
    <t>01   03</t>
  </si>
  <si>
    <t xml:space="preserve">        04</t>
  </si>
  <si>
    <t>01   04</t>
  </si>
  <si>
    <t xml:space="preserve">         13</t>
  </si>
  <si>
    <t>01   13</t>
  </si>
  <si>
    <t xml:space="preserve">        09</t>
  </si>
  <si>
    <t>04</t>
  </si>
  <si>
    <t>04   09</t>
  </si>
  <si>
    <t>05</t>
  </si>
  <si>
    <t>05   03</t>
  </si>
  <si>
    <t xml:space="preserve">        05</t>
  </si>
  <si>
    <t>05   05</t>
  </si>
  <si>
    <t>07</t>
  </si>
  <si>
    <t>07   05</t>
  </si>
  <si>
    <t xml:space="preserve">        07</t>
  </si>
  <si>
    <t>07   07</t>
  </si>
  <si>
    <t>08</t>
  </si>
  <si>
    <t xml:space="preserve">        01</t>
  </si>
  <si>
    <t>08   01</t>
  </si>
  <si>
    <t>10</t>
  </si>
  <si>
    <t>10   04</t>
  </si>
  <si>
    <t>11</t>
  </si>
  <si>
    <t>11   01</t>
  </si>
  <si>
    <t xml:space="preserve"> 11   01</t>
  </si>
  <si>
    <t>12</t>
  </si>
  <si>
    <t xml:space="preserve">        02</t>
  </si>
  <si>
    <t>12   02</t>
  </si>
  <si>
    <t>(тыс.руб.)</t>
  </si>
  <si>
    <t xml:space="preserve">Сумма на год   (тыс.руб.)   </t>
  </si>
  <si>
    <t>Расходы на исполнение государственного полномочия Санкт-Петербурга по составлению протоколов об административных правонарушенияхза счет субвенций из бюджета Санкт-Петербурга</t>
  </si>
  <si>
    <t>Резервные фонды</t>
  </si>
  <si>
    <t xml:space="preserve">       11</t>
  </si>
  <si>
    <t>Резервный фонд местной администрации</t>
  </si>
  <si>
    <t>01   11</t>
  </si>
  <si>
    <t>Резервные средства</t>
  </si>
  <si>
    <t>870</t>
  </si>
  <si>
    <t>5</t>
  </si>
  <si>
    <t>5.1</t>
  </si>
  <si>
    <t>5.1.1</t>
  </si>
  <si>
    <t>5.1.1.1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</si>
  <si>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</si>
  <si>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</t>
  </si>
  <si>
    <t>Участие в деятельности по профилактике наркомании в Санкт-Петербурге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</si>
  <si>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</si>
  <si>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работе по осуществлению защиты прав потребителей</t>
  </si>
  <si>
    <t>Участие в работе по осуществлению противодействия коррупции в пределах своих полномочий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</si>
  <si>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</si>
  <si>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05    03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</si>
  <si>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образований, муниципальных служащих и работников муниципальных учреждений</t>
  </si>
  <si>
    <t>Приобретение товаров, работ, услуг в пользу граждан в целях их социального обеспечения</t>
  </si>
  <si>
    <t>323</t>
  </si>
  <si>
    <t>0</t>
  </si>
  <si>
    <t>00200 00010</t>
  </si>
  <si>
    <t>00200 00021</t>
  </si>
  <si>
    <t>00200 00022</t>
  </si>
  <si>
    <t>09210 00440</t>
  </si>
  <si>
    <t>00200 00031</t>
  </si>
  <si>
    <t>00200 00032</t>
  </si>
  <si>
    <t>09200 G0100</t>
  </si>
  <si>
    <t>07000 00060</t>
  </si>
  <si>
    <t>09201 00071</t>
  </si>
  <si>
    <t>33000 00072</t>
  </si>
  <si>
    <t>09202 00490</t>
  </si>
  <si>
    <t>09203 00510</t>
  </si>
  <si>
    <t>09204 00530</t>
  </si>
  <si>
    <t>09205 00520</t>
  </si>
  <si>
    <t>09206 00570</t>
  </si>
  <si>
    <t>09208 00590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</si>
  <si>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</si>
  <si>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</si>
  <si>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ситуации природного и техногенного характера, гражданская оборона</t>
  </si>
  <si>
    <t>03   09</t>
  </si>
  <si>
    <t>09209 00080</t>
  </si>
  <si>
    <t>31500 00110</t>
  </si>
  <si>
    <t>60002 00161</t>
  </si>
  <si>
    <t>60003 00162</t>
  </si>
  <si>
    <t>Текущий ремонт придомовых территорий,включая проезды и въезды, пешеходные дорожки</t>
  </si>
  <si>
    <t>60001 00131</t>
  </si>
  <si>
    <t>60004 00163</t>
  </si>
  <si>
    <t>60005 00460</t>
  </si>
  <si>
    <t>09212 00180</t>
  </si>
  <si>
    <t>43102 00561</t>
  </si>
  <si>
    <t>45001 00200</t>
  </si>
  <si>
    <t>45002 00562</t>
  </si>
  <si>
    <t>50500 00230</t>
  </si>
  <si>
    <t>312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</si>
  <si>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</si>
  <si>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</si>
  <si>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313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</si>
  <si>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</si>
  <si>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</si>
  <si>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00200 G0850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</si>
  <si>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</si>
  <si>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51200 00240</t>
  </si>
  <si>
    <t>45700 00250</t>
  </si>
  <si>
    <t>52,5</t>
  </si>
  <si>
    <t>6</t>
  </si>
  <si>
    <t>6.1</t>
  </si>
  <si>
    <t>6.1.1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</si>
  <si>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</si>
  <si>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</si>
  <si>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</si>
  <si>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</si>
  <si>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</si>
  <si>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</si>
  <si>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</si>
  <si>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</si>
  <si>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</si>
  <si>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8.3</t>
  </si>
  <si>
    <t>8.3.1</t>
  </si>
  <si>
    <t>8.3.1.1</t>
  </si>
  <si>
    <t>9</t>
  </si>
  <si>
    <t>9.1</t>
  </si>
  <si>
    <t>9.1.1</t>
  </si>
  <si>
    <t>9.1.1.1</t>
  </si>
  <si>
    <t>13</t>
  </si>
  <si>
    <t>13.1</t>
  </si>
  <si>
    <t>13.1.1</t>
  </si>
  <si>
    <t>13.1.1.1</t>
  </si>
  <si>
    <t>14.1</t>
  </si>
  <si>
    <t>14.1.1</t>
  </si>
  <si>
    <t>15</t>
  </si>
  <si>
    <t>15.1</t>
  </si>
  <si>
    <t>15.1.1</t>
  </si>
  <si>
    <t>15.1.1.1</t>
  </si>
  <si>
    <t>16</t>
  </si>
  <si>
    <t>2.3</t>
  </si>
  <si>
    <t>Компенсация депутатам, осуществляющим свои  полномочия на постоянной основе</t>
  </si>
  <si>
    <t>00200 00023</t>
  </si>
  <si>
    <t>2.4.1</t>
  </si>
  <si>
    <t>2.4.1.1</t>
  </si>
  <si>
    <t>0,0</t>
  </si>
  <si>
    <t>Обустройство, содержание и уборка территорий спортивных площадок</t>
  </si>
  <si>
    <t>60006 00164</t>
  </si>
  <si>
    <t>8.5</t>
  </si>
  <si>
    <t>8.5.1</t>
  </si>
  <si>
    <t>8.5.1.1</t>
  </si>
  <si>
    <t>851</t>
  </si>
  <si>
    <t>244</t>
  </si>
  <si>
    <t>852</t>
  </si>
  <si>
    <t xml:space="preserve">04 09 </t>
  </si>
  <si>
    <t>6000500460</t>
  </si>
  <si>
    <t>111</t>
  </si>
  <si>
    <t>119</t>
  </si>
  <si>
    <t>заработная плата</t>
  </si>
  <si>
    <t>начисления на выплаты по оплате труда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</si>
  <si>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</si>
  <si>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10   01</t>
  </si>
  <si>
    <t>1.2</t>
  </si>
  <si>
    <t>1.2.1</t>
  </si>
  <si>
    <t>1.2.1.1</t>
  </si>
  <si>
    <t>1.2.1.2</t>
  </si>
  <si>
    <t>1.2.1.2.1</t>
  </si>
  <si>
    <t>1.2.2</t>
  </si>
  <si>
    <t>1.2.2.1</t>
  </si>
  <si>
    <t>1.3</t>
  </si>
  <si>
    <t>1.3.1</t>
  </si>
  <si>
    <t>1.3.1.1</t>
  </si>
  <si>
    <t>1.4</t>
  </si>
  <si>
    <t>1.4.1</t>
  </si>
  <si>
    <t>1.4.1.1</t>
  </si>
  <si>
    <t>2</t>
  </si>
  <si>
    <t>2.2.3</t>
  </si>
  <si>
    <t>2.2.3.1</t>
  </si>
  <si>
    <t>2.4</t>
  </si>
  <si>
    <t>2.4.2</t>
  </si>
  <si>
    <t>2.4.2.1</t>
  </si>
  <si>
    <t>3</t>
  </si>
  <si>
    <t>4.2</t>
  </si>
  <si>
    <t>4.2.1</t>
  </si>
  <si>
    <t>4.2.1.1</t>
  </si>
  <si>
    <t>4.3.1</t>
  </si>
  <si>
    <t>4.3.1.1</t>
  </si>
  <si>
    <t>4.3.1.1.1</t>
  </si>
  <si>
    <t>4.3.2</t>
  </si>
  <si>
    <t>4.3.2.1</t>
  </si>
  <si>
    <t>4.3.2.1.1</t>
  </si>
  <si>
    <t>4.3.3</t>
  </si>
  <si>
    <t>4.3.3.1</t>
  </si>
  <si>
    <t>4.3.3.1.1</t>
  </si>
  <si>
    <t>4.3.4</t>
  </si>
  <si>
    <t>4.3.4.1</t>
  </si>
  <si>
    <t>4.3.4.1.1</t>
  </si>
  <si>
    <t>4.3.5</t>
  </si>
  <si>
    <t>4.3.5.1</t>
  </si>
  <si>
    <t>4.3.5.1.1</t>
  </si>
  <si>
    <t>4.3.6</t>
  </si>
  <si>
    <t>4.3.6.1</t>
  </si>
  <si>
    <t>4.3.6.1.1</t>
  </si>
  <si>
    <t>6.2</t>
  </si>
  <si>
    <t>6.2.1</t>
  </si>
  <si>
    <t>6.2.2</t>
  </si>
  <si>
    <t>7.2</t>
  </si>
  <si>
    <t>7.2.1</t>
  </si>
  <si>
    <t>7.2.1.1</t>
  </si>
  <si>
    <t>8.1.2</t>
  </si>
  <si>
    <t>8.1.2.1</t>
  </si>
  <si>
    <t>8.1.3</t>
  </si>
  <si>
    <t>8.1.3.1</t>
  </si>
  <si>
    <t>10.2</t>
  </si>
  <si>
    <t>10.2.1</t>
  </si>
  <si>
    <t>10.2.1.1</t>
  </si>
  <si>
    <t>11.1</t>
  </si>
  <si>
    <t>11.1.1</t>
  </si>
  <si>
    <t>11.1.1.1</t>
  </si>
  <si>
    <t>11.2</t>
  </si>
  <si>
    <t>11.2.1</t>
  </si>
  <si>
    <t>11.2.1.1</t>
  </si>
  <si>
    <t>12.1</t>
  </si>
  <si>
    <t>12.1.1</t>
  </si>
  <si>
    <t>12.1.1.1</t>
  </si>
  <si>
    <t>14</t>
  </si>
  <si>
    <t>16.1</t>
  </si>
  <si>
    <t>16.1.1</t>
  </si>
  <si>
    <t>16.1.1.1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</si>
  <si>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2
к  Постановлению МА МО пос.Левашово                                    от   22.08.2018г.  № 29                                                                                                   
                                                                                                                                                                                         </t>
  </si>
  <si>
    <t>ПОКАЗАТЕЛИ РАСХОДОВ БЮДЖЕТА МУНИЦИПАЛЬНОГО ОБРАЗОВАНИЯ ПОСЕЛОК ЛЕВАШОВО ЗА 1 полугодие 2018 ГОДА                                                  ПО ВЕДОМСТВЕННОЙ СТРУКТУРЕ РАСХОДОВ МЕСТНОГО БЮДЖЕТА</t>
  </si>
  <si>
    <t>Исполнено на 01.07.2018г.</t>
  </si>
  <si>
    <t>Остаток на 01.07.2018г.</t>
  </si>
  <si>
    <t>7.3</t>
  </si>
  <si>
    <t>7.3.1</t>
  </si>
  <si>
    <t>7.3.1.1</t>
  </si>
  <si>
    <t>05  03</t>
  </si>
  <si>
    <t>7.4</t>
  </si>
  <si>
    <t>7.4.1</t>
  </si>
  <si>
    <t>7.4.1.1</t>
  </si>
  <si>
    <t>60004 00164</t>
  </si>
  <si>
    <t>60005 00164</t>
  </si>
  <si>
    <t>920,0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</si>
</sst>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,##0.00&quot;р.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63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49" fontId="6" fillId="0" borderId="1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top" wrapText="1"/>
    </xf>
    <xf numFmtId="49" fontId="10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/>
    </xf>
    <xf numFmtId="49" fontId="10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49" fontId="11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/>
    </xf>
    <xf numFmtId="0" fontId="11" fillId="0" borderId="10" xfId="0" applyNumberFormat="1" applyFont="1" applyBorder="1" applyAlignment="1">
      <alignment vertical="top" wrapText="1"/>
    </xf>
    <xf numFmtId="49" fontId="12" fillId="0" borderId="10" xfId="0" applyNumberFormat="1" applyFont="1" applyBorder="1" applyAlignment="1">
      <alignment vertical="top" wrapText="1"/>
    </xf>
    <xf numFmtId="49" fontId="11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/>
    </xf>
    <xf numFmtId="4" fontId="6" fillId="33" borderId="0" xfId="0" applyNumberFormat="1" applyFont="1" applyFill="1" applyBorder="1" applyAlignment="1">
      <alignment vertical="center" wrapText="1"/>
    </xf>
    <xf numFmtId="0" fontId="0" fillId="33" borderId="0" xfId="0" applyFill="1" applyAlignment="1">
      <alignment/>
    </xf>
    <xf numFmtId="49" fontId="11" fillId="33" borderId="10" xfId="0" applyNumberFormat="1" applyFont="1" applyFill="1" applyBorder="1" applyAlignment="1">
      <alignment vertical="top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6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193" fontId="6" fillId="0" borderId="10" xfId="0" applyNumberFormat="1" applyFont="1" applyBorder="1" applyAlignment="1">
      <alignment horizontal="center" vertical="center" wrapText="1"/>
    </xf>
    <xf numFmtId="193" fontId="10" fillId="0" borderId="10" xfId="0" applyNumberFormat="1" applyFont="1" applyBorder="1" applyAlignment="1">
      <alignment horizontal="center" vertical="center" wrapText="1"/>
    </xf>
    <xf numFmtId="193" fontId="11" fillId="0" borderId="10" xfId="0" applyNumberFormat="1" applyFont="1" applyBorder="1" applyAlignment="1">
      <alignment horizontal="center" vertical="center" wrapText="1"/>
    </xf>
    <xf numFmtId="193" fontId="10" fillId="0" borderId="10" xfId="0" applyNumberFormat="1" applyFont="1" applyBorder="1" applyAlignment="1">
      <alignment horizontal="center" vertical="center"/>
    </xf>
    <xf numFmtId="193" fontId="11" fillId="33" borderId="10" xfId="0" applyNumberFormat="1" applyFont="1" applyFill="1" applyBorder="1" applyAlignment="1">
      <alignment horizontal="center" vertical="center" wrapText="1"/>
    </xf>
    <xf numFmtId="193" fontId="11" fillId="0" borderId="10" xfId="0" applyNumberFormat="1" applyFont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49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93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193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93" fontId="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49" fontId="4" fillId="0" borderId="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top"/>
    </xf>
    <xf numFmtId="0" fontId="10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94" fontId="11" fillId="0" borderId="10" xfId="0" applyNumberFormat="1" applyFont="1" applyBorder="1" applyAlignment="1">
      <alignment vertical="top" wrapText="1"/>
    </xf>
    <xf numFmtId="193" fontId="11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top" wrapText="1"/>
    </xf>
    <xf numFmtId="193" fontId="1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193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top"/>
    </xf>
    <xf numFmtId="193" fontId="11" fillId="34" borderId="10" xfId="0" applyNumberFormat="1" applyFont="1" applyFill="1" applyBorder="1" applyAlignment="1">
      <alignment horizontal="center" vertical="center" wrapText="1"/>
    </xf>
    <xf numFmtId="193" fontId="7" fillId="0" borderId="10" xfId="0" applyNumberFormat="1" applyFont="1" applyFill="1" applyBorder="1" applyAlignment="1">
      <alignment horizontal="center"/>
    </xf>
    <xf numFmtId="193" fontId="0" fillId="0" borderId="0" xfId="0" applyNumberFormat="1" applyAlignment="1">
      <alignment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vertical="top" wrapText="1"/>
    </xf>
    <xf numFmtId="0" fontId="11" fillId="0" borderId="13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193" fontId="11" fillId="0" borderId="11" xfId="0" applyNumberFormat="1" applyFont="1" applyBorder="1" applyAlignment="1">
      <alignment horizontal="center" vertical="center" wrapText="1"/>
    </xf>
    <xf numFmtId="193" fontId="1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8"/>
  <sheetViews>
    <sheetView tabSelected="1" zoomScalePageLayoutView="0" workbookViewId="0" topLeftCell="A144">
      <selection activeCell="G99" sqref="G99"/>
    </sheetView>
  </sheetViews>
  <sheetFormatPr defaultColWidth="9.140625" defaultRowHeight="12.75"/>
  <cols>
    <col min="1" max="1" width="7.57421875" style="0" customWidth="1"/>
    <col min="2" max="2" width="74.57421875" style="0" customWidth="1"/>
    <col min="3" max="3" width="6.00390625" style="0" customWidth="1"/>
    <col min="4" max="4" width="6.7109375" style="0" customWidth="1"/>
    <col min="5" max="5" width="11.00390625" style="0" customWidth="1"/>
    <col min="6" max="6" width="5.140625" style="0" customWidth="1"/>
    <col min="7" max="7" width="10.28125" style="0" customWidth="1"/>
    <col min="8" max="8" width="10.421875" style="0" customWidth="1"/>
    <col min="9" max="9" width="10.57421875" style="0" customWidth="1"/>
    <col min="10" max="10" width="9.00390625" style="0" customWidth="1"/>
  </cols>
  <sheetData>
    <row r="1" spans="6:10" ht="69" customHeight="1">
      <c r="F1" s="81" t="s">
        <v>309</v>
      </c>
      <c r="G1" s="81"/>
      <c r="H1" s="81"/>
      <c r="I1" s="81"/>
      <c r="J1" s="54"/>
    </row>
    <row r="2" spans="1:12" ht="11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3.75" customHeight="1">
      <c r="A3" s="80" t="s">
        <v>310</v>
      </c>
      <c r="B3" s="80"/>
      <c r="C3" s="80"/>
      <c r="D3" s="80"/>
      <c r="E3" s="80"/>
      <c r="F3" s="80"/>
      <c r="G3" s="80"/>
      <c r="H3" s="80"/>
      <c r="I3" s="80"/>
      <c r="J3" s="55"/>
      <c r="K3" s="2"/>
      <c r="L3" s="2"/>
    </row>
    <row r="4" spans="1:12" ht="11.25" customHeight="1">
      <c r="A4" s="1"/>
      <c r="B4" s="1"/>
      <c r="C4" s="1"/>
      <c r="D4" s="1"/>
      <c r="E4" s="1"/>
      <c r="F4" s="1"/>
      <c r="G4" s="1"/>
      <c r="H4" s="1"/>
      <c r="I4" s="56" t="s">
        <v>121</v>
      </c>
      <c r="J4" s="1"/>
      <c r="K4" s="1"/>
      <c r="L4" s="1"/>
    </row>
    <row r="5" spans="1:11" ht="36" customHeight="1">
      <c r="A5" s="82" t="s">
        <v>0</v>
      </c>
      <c r="B5" s="82" t="s">
        <v>1</v>
      </c>
      <c r="C5" s="82" t="s">
        <v>67</v>
      </c>
      <c r="D5" s="75" t="s">
        <v>2</v>
      </c>
      <c r="E5" s="75" t="s">
        <v>3</v>
      </c>
      <c r="F5" s="75" t="s">
        <v>84</v>
      </c>
      <c r="G5" s="75" t="s">
        <v>122</v>
      </c>
      <c r="H5" s="77" t="s">
        <v>311</v>
      </c>
      <c r="I5" s="78" t="s">
        <v>312</v>
      </c>
      <c r="J5" s="57"/>
      <c r="K5" s="57"/>
    </row>
    <row r="6" spans="1:11" ht="27.75" customHeight="1">
      <c r="A6" s="83"/>
      <c r="B6" s="83"/>
      <c r="C6" s="83"/>
      <c r="D6" s="76"/>
      <c r="E6" s="76"/>
      <c r="F6" s="76"/>
      <c r="G6" s="76"/>
      <c r="H6" s="77"/>
      <c r="I6" s="79"/>
      <c r="J6" s="3"/>
      <c r="K6" s="3"/>
    </row>
    <row r="7" spans="1:11" s="6" customFormat="1" ht="9.75" customHeight="1">
      <c r="A7" s="4">
        <v>1</v>
      </c>
      <c r="B7" s="4">
        <v>2</v>
      </c>
      <c r="C7" s="4"/>
      <c r="D7" s="4">
        <v>3</v>
      </c>
      <c r="E7" s="4">
        <v>4</v>
      </c>
      <c r="F7" s="4">
        <v>5</v>
      </c>
      <c r="G7" s="4">
        <v>6</v>
      </c>
      <c r="H7" s="52"/>
      <c r="I7" s="52"/>
      <c r="J7" s="5"/>
      <c r="K7" s="5"/>
    </row>
    <row r="8" spans="1:11" s="6" customFormat="1" ht="13.5" customHeight="1">
      <c r="A8" s="4"/>
      <c r="B8" s="15" t="s">
        <v>89</v>
      </c>
      <c r="C8" s="15">
        <v>975</v>
      </c>
      <c r="D8" s="4"/>
      <c r="E8" s="4"/>
      <c r="F8" s="4"/>
      <c r="G8" s="51">
        <f>G9</f>
        <v>2253</v>
      </c>
      <c r="H8" s="51">
        <f>H9</f>
        <v>872.4</v>
      </c>
      <c r="I8" s="53">
        <f>G8-H8</f>
        <v>1380.6</v>
      </c>
      <c r="J8" s="5"/>
      <c r="K8" s="5"/>
    </row>
    <row r="9" spans="1:11" s="6" customFormat="1" ht="11.25" customHeight="1">
      <c r="A9" s="4"/>
      <c r="B9" s="15" t="s">
        <v>85</v>
      </c>
      <c r="C9" s="66" t="s">
        <v>66</v>
      </c>
      <c r="D9" s="31" t="s">
        <v>90</v>
      </c>
      <c r="E9" s="4"/>
      <c r="F9" s="4"/>
      <c r="G9" s="51">
        <f>G10+G14</f>
        <v>2253</v>
      </c>
      <c r="H9" s="51">
        <f>H10+H14</f>
        <v>872.4</v>
      </c>
      <c r="I9" s="53">
        <f aca="true" t="shared" si="0" ref="I9:I77">G9-H9</f>
        <v>1380.6</v>
      </c>
      <c r="J9" s="5"/>
      <c r="K9" s="5"/>
    </row>
    <row r="10" spans="1:11" ht="26.25" customHeight="1" hidden="1">
      <c r="A10" s="7" t="s">
        <v>43</v>
      </c>
      <c r="B10" s="7" t="s">
        <v>88</v>
      </c>
      <c r="C10" s="31" t="s">
        <v>66</v>
      </c>
      <c r="D10" s="7" t="s">
        <v>92</v>
      </c>
      <c r="E10" s="7"/>
      <c r="F10" s="7"/>
      <c r="G10" s="38">
        <f>SUM(G11)</f>
        <v>0</v>
      </c>
      <c r="H10" s="38">
        <f>SUM(H11)</f>
        <v>0</v>
      </c>
      <c r="I10" s="53">
        <f t="shared" si="0"/>
        <v>0</v>
      </c>
      <c r="J10" s="8"/>
      <c r="K10" s="8"/>
    </row>
    <row r="11" spans="1:11" ht="12.75" hidden="1">
      <c r="A11" s="9" t="s">
        <v>4</v>
      </c>
      <c r="B11" s="10" t="s">
        <v>5</v>
      </c>
      <c r="C11" s="32" t="s">
        <v>66</v>
      </c>
      <c r="D11" s="11" t="s">
        <v>91</v>
      </c>
      <c r="E11" s="10" t="s">
        <v>146</v>
      </c>
      <c r="F11" s="10"/>
      <c r="G11" s="39"/>
      <c r="H11" s="39"/>
      <c r="I11" s="53"/>
      <c r="J11" s="8"/>
      <c r="K11" s="8"/>
    </row>
    <row r="12" spans="1:11" ht="33.75" hidden="1">
      <c r="A12" s="9" t="s">
        <v>6</v>
      </c>
      <c r="B12" s="10" t="s">
        <v>69</v>
      </c>
      <c r="C12" s="32" t="s">
        <v>66</v>
      </c>
      <c r="D12" s="11" t="s">
        <v>91</v>
      </c>
      <c r="E12" s="10" t="s">
        <v>146</v>
      </c>
      <c r="F12" s="10" t="s">
        <v>58</v>
      </c>
      <c r="G12" s="39"/>
      <c r="H12" s="39"/>
      <c r="I12" s="53"/>
      <c r="J12" s="8"/>
      <c r="K12" s="8"/>
    </row>
    <row r="13" spans="1:11" ht="15" customHeight="1" hidden="1">
      <c r="A13" s="45" t="s">
        <v>70</v>
      </c>
      <c r="B13" s="12" t="s">
        <v>71</v>
      </c>
      <c r="C13" s="33">
        <v>975</v>
      </c>
      <c r="D13" s="11" t="s">
        <v>91</v>
      </c>
      <c r="E13" s="11" t="s">
        <v>146</v>
      </c>
      <c r="F13" s="11" t="s">
        <v>7</v>
      </c>
      <c r="G13" s="40"/>
      <c r="H13" s="40"/>
      <c r="I13" s="53"/>
      <c r="J13" s="8"/>
      <c r="K13" s="8"/>
    </row>
    <row r="14" spans="1:11" ht="25.5" customHeight="1">
      <c r="A14" s="7" t="s">
        <v>43</v>
      </c>
      <c r="B14" s="7" t="s">
        <v>8</v>
      </c>
      <c r="C14" s="31" t="s">
        <v>66</v>
      </c>
      <c r="D14" s="7" t="s">
        <v>93</v>
      </c>
      <c r="E14" s="7"/>
      <c r="F14" s="7"/>
      <c r="G14" s="38">
        <f>SUM(G15)+G18+G28+G25</f>
        <v>2253</v>
      </c>
      <c r="H14" s="38">
        <f>SUM(H15)+H18+H28+H25</f>
        <v>872.4</v>
      </c>
      <c r="I14" s="53">
        <f t="shared" si="0"/>
        <v>1380.6</v>
      </c>
      <c r="J14" s="8"/>
      <c r="K14" s="8"/>
    </row>
    <row r="15" spans="1:11" ht="16.5" customHeight="1">
      <c r="A15" s="10" t="s">
        <v>4</v>
      </c>
      <c r="B15" s="13" t="s">
        <v>10</v>
      </c>
      <c r="C15" s="34" t="s">
        <v>66</v>
      </c>
      <c r="D15" s="11" t="s">
        <v>94</v>
      </c>
      <c r="E15" s="10" t="s">
        <v>147</v>
      </c>
      <c r="F15" s="10"/>
      <c r="G15" s="39">
        <f>G16</f>
        <v>140.4</v>
      </c>
      <c r="H15" s="39">
        <f>H16</f>
        <v>0</v>
      </c>
      <c r="I15" s="53">
        <f t="shared" si="0"/>
        <v>140.4</v>
      </c>
      <c r="J15" s="8"/>
      <c r="K15" s="8"/>
    </row>
    <row r="16" spans="1:11" ht="37.5" customHeight="1">
      <c r="A16" s="10" t="s">
        <v>6</v>
      </c>
      <c r="B16" s="10" t="s">
        <v>69</v>
      </c>
      <c r="C16" s="32" t="s">
        <v>66</v>
      </c>
      <c r="D16" s="11" t="s">
        <v>94</v>
      </c>
      <c r="E16" s="10" t="s">
        <v>147</v>
      </c>
      <c r="F16" s="10" t="s">
        <v>58</v>
      </c>
      <c r="G16" s="39">
        <f>G17</f>
        <v>140.4</v>
      </c>
      <c r="H16" s="39">
        <f>H17</f>
        <v>0</v>
      </c>
      <c r="I16" s="53">
        <f t="shared" si="0"/>
        <v>140.4</v>
      </c>
      <c r="J16" s="8"/>
      <c r="K16" s="8"/>
    </row>
    <row r="17" spans="1:11" ht="12.75">
      <c r="A17" s="11" t="s">
        <v>70</v>
      </c>
      <c r="B17" s="12" t="s">
        <v>71</v>
      </c>
      <c r="C17" s="33">
        <v>975</v>
      </c>
      <c r="D17" s="11" t="s">
        <v>94</v>
      </c>
      <c r="E17" s="11" t="s">
        <v>147</v>
      </c>
      <c r="F17" s="11" t="s">
        <v>7</v>
      </c>
      <c r="G17" s="40">
        <v>140.4</v>
      </c>
      <c r="H17" s="40">
        <v>0</v>
      </c>
      <c r="I17" s="53">
        <f t="shared" si="0"/>
        <v>140.4</v>
      </c>
      <c r="J17" s="8"/>
      <c r="K17" s="8"/>
    </row>
    <row r="18" spans="1:11" ht="17.25" customHeight="1">
      <c r="A18" s="11" t="s">
        <v>242</v>
      </c>
      <c r="B18" s="10" t="s">
        <v>13</v>
      </c>
      <c r="C18" s="32" t="s">
        <v>66</v>
      </c>
      <c r="D18" s="11" t="s">
        <v>94</v>
      </c>
      <c r="E18" s="10" t="s">
        <v>148</v>
      </c>
      <c r="F18" s="11"/>
      <c r="G18" s="40">
        <f>G19+G21+G23</f>
        <v>1088</v>
      </c>
      <c r="H18" s="40">
        <f>H19+H21+H23</f>
        <v>433.79999999999995</v>
      </c>
      <c r="I18" s="53">
        <f t="shared" si="0"/>
        <v>654.2</v>
      </c>
      <c r="J18" s="8"/>
      <c r="K18" s="8"/>
    </row>
    <row r="19" spans="1:11" ht="36.75" customHeight="1">
      <c r="A19" s="11" t="s">
        <v>243</v>
      </c>
      <c r="B19" s="10" t="s">
        <v>69</v>
      </c>
      <c r="C19" s="32" t="s">
        <v>66</v>
      </c>
      <c r="D19" s="11" t="s">
        <v>94</v>
      </c>
      <c r="E19" s="10" t="s">
        <v>148</v>
      </c>
      <c r="F19" s="11" t="s">
        <v>58</v>
      </c>
      <c r="G19" s="40">
        <f>G20</f>
        <v>883.5</v>
      </c>
      <c r="H19" s="40">
        <f>H20</f>
        <v>357.29999999999995</v>
      </c>
      <c r="I19" s="53">
        <f t="shared" si="0"/>
        <v>526.2</v>
      </c>
      <c r="J19" s="8"/>
      <c r="K19" s="8"/>
    </row>
    <row r="20" spans="1:11" ht="12.75">
      <c r="A20" s="11" t="s">
        <v>244</v>
      </c>
      <c r="B20" s="12" t="s">
        <v>71</v>
      </c>
      <c r="C20" s="33">
        <v>975</v>
      </c>
      <c r="D20" s="11" t="s">
        <v>94</v>
      </c>
      <c r="E20" s="11" t="s">
        <v>148</v>
      </c>
      <c r="F20" s="11" t="s">
        <v>7</v>
      </c>
      <c r="G20" s="40">
        <f>678.6+204.9</f>
        <v>883.5</v>
      </c>
      <c r="H20" s="40">
        <f>275.4+81.9</f>
        <v>357.29999999999995</v>
      </c>
      <c r="I20" s="53">
        <f t="shared" si="0"/>
        <v>526.2</v>
      </c>
      <c r="J20" s="8"/>
      <c r="K20" s="8"/>
    </row>
    <row r="21" spans="1:11" ht="12.75">
      <c r="A21" s="11" t="s">
        <v>245</v>
      </c>
      <c r="B21" s="12" t="s">
        <v>21</v>
      </c>
      <c r="C21" s="33">
        <v>975</v>
      </c>
      <c r="D21" s="11" t="s">
        <v>94</v>
      </c>
      <c r="E21" s="11" t="s">
        <v>148</v>
      </c>
      <c r="F21" s="11" t="s">
        <v>22</v>
      </c>
      <c r="G21" s="40">
        <f>G22</f>
        <v>199.5</v>
      </c>
      <c r="H21" s="40">
        <f>H22</f>
        <v>73.7</v>
      </c>
      <c r="I21" s="53">
        <f t="shared" si="0"/>
        <v>125.8</v>
      </c>
      <c r="J21" s="8"/>
      <c r="K21" s="8"/>
    </row>
    <row r="22" spans="1:11" ht="22.5" customHeight="1">
      <c r="A22" s="11" t="s">
        <v>246</v>
      </c>
      <c r="B22" s="11" t="s">
        <v>74</v>
      </c>
      <c r="C22" s="16" t="s">
        <v>66</v>
      </c>
      <c r="D22" s="11" t="s">
        <v>94</v>
      </c>
      <c r="E22" s="11" t="s">
        <v>148</v>
      </c>
      <c r="F22" s="11" t="s">
        <v>232</v>
      </c>
      <c r="G22" s="40">
        <v>199.5</v>
      </c>
      <c r="H22" s="40">
        <v>73.7</v>
      </c>
      <c r="I22" s="53">
        <f t="shared" si="0"/>
        <v>125.8</v>
      </c>
      <c r="J22" s="8"/>
      <c r="K22" s="8"/>
    </row>
    <row r="23" spans="1:11" ht="12.75" customHeight="1">
      <c r="A23" s="11" t="s">
        <v>247</v>
      </c>
      <c r="B23" s="11" t="s">
        <v>76</v>
      </c>
      <c r="C23" s="16" t="s">
        <v>66</v>
      </c>
      <c r="D23" s="11" t="s">
        <v>94</v>
      </c>
      <c r="E23" s="11" t="s">
        <v>148</v>
      </c>
      <c r="F23" s="11" t="s">
        <v>77</v>
      </c>
      <c r="G23" s="40">
        <f>G24</f>
        <v>5</v>
      </c>
      <c r="H23" s="40">
        <f>H24</f>
        <v>2.8</v>
      </c>
      <c r="I23" s="53">
        <f t="shared" si="0"/>
        <v>2.2</v>
      </c>
      <c r="J23" s="8"/>
      <c r="K23" s="8"/>
    </row>
    <row r="24" spans="1:11" ht="12.75" customHeight="1">
      <c r="A24" s="11" t="s">
        <v>248</v>
      </c>
      <c r="B24" s="11" t="s">
        <v>16</v>
      </c>
      <c r="C24" s="16" t="s">
        <v>66</v>
      </c>
      <c r="D24" s="11" t="s">
        <v>94</v>
      </c>
      <c r="E24" s="11" t="s">
        <v>148</v>
      </c>
      <c r="F24" s="11" t="s">
        <v>231</v>
      </c>
      <c r="G24" s="40">
        <v>5</v>
      </c>
      <c r="H24" s="40">
        <v>2.8</v>
      </c>
      <c r="I24" s="53">
        <f t="shared" si="0"/>
        <v>2.2</v>
      </c>
      <c r="J24" s="8"/>
      <c r="K24" s="8"/>
    </row>
    <row r="25" spans="1:11" ht="16.5" customHeight="1">
      <c r="A25" s="11" t="s">
        <v>249</v>
      </c>
      <c r="B25" s="13" t="s">
        <v>221</v>
      </c>
      <c r="C25" s="16" t="s">
        <v>66</v>
      </c>
      <c r="D25" s="11" t="s">
        <v>94</v>
      </c>
      <c r="E25" s="11" t="s">
        <v>222</v>
      </c>
      <c r="F25" s="11"/>
      <c r="G25" s="40">
        <f>G26</f>
        <v>932.5999999999999</v>
      </c>
      <c r="H25" s="40">
        <f>H26</f>
        <v>382.6</v>
      </c>
      <c r="I25" s="53">
        <f t="shared" si="0"/>
        <v>549.9999999999999</v>
      </c>
      <c r="J25" s="8"/>
      <c r="K25" s="8"/>
    </row>
    <row r="26" spans="1:11" ht="39.75" customHeight="1">
      <c r="A26" s="11" t="s">
        <v>250</v>
      </c>
      <c r="B26" s="11" t="s">
        <v>69</v>
      </c>
      <c r="C26" s="16" t="s">
        <v>66</v>
      </c>
      <c r="D26" s="11" t="s">
        <v>94</v>
      </c>
      <c r="E26" s="11" t="s">
        <v>222</v>
      </c>
      <c r="F26" s="11" t="s">
        <v>58</v>
      </c>
      <c r="G26" s="40">
        <f>G27</f>
        <v>932.5999999999999</v>
      </c>
      <c r="H26" s="65">
        <f>H27</f>
        <v>382.6</v>
      </c>
      <c r="I26" s="53">
        <f t="shared" si="0"/>
        <v>549.9999999999999</v>
      </c>
      <c r="J26" s="8"/>
      <c r="K26" s="8"/>
    </row>
    <row r="27" spans="1:11" ht="12.75" customHeight="1">
      <c r="A27" s="11" t="s">
        <v>251</v>
      </c>
      <c r="B27" s="11" t="s">
        <v>71</v>
      </c>
      <c r="C27" s="16" t="s">
        <v>66</v>
      </c>
      <c r="D27" s="11" t="s">
        <v>94</v>
      </c>
      <c r="E27" s="11" t="s">
        <v>222</v>
      </c>
      <c r="F27" s="11" t="s">
        <v>7</v>
      </c>
      <c r="G27" s="40">
        <f>716.3+216.3</f>
        <v>932.5999999999999</v>
      </c>
      <c r="H27" s="40">
        <f>281+101.6</f>
        <v>382.6</v>
      </c>
      <c r="I27" s="53">
        <f t="shared" si="0"/>
        <v>549.9999999999999</v>
      </c>
      <c r="J27" s="8"/>
      <c r="K27" s="8"/>
    </row>
    <row r="28" spans="1:11" ht="25.5" customHeight="1">
      <c r="A28" s="11" t="s">
        <v>252</v>
      </c>
      <c r="B28" s="17" t="s">
        <v>28</v>
      </c>
      <c r="C28" s="28">
        <v>975</v>
      </c>
      <c r="D28" s="11" t="s">
        <v>94</v>
      </c>
      <c r="E28" s="11" t="s">
        <v>149</v>
      </c>
      <c r="F28" s="11"/>
      <c r="G28" s="40">
        <f>G29</f>
        <v>92</v>
      </c>
      <c r="H28" s="40">
        <f>H29</f>
        <v>56</v>
      </c>
      <c r="I28" s="53">
        <f t="shared" si="0"/>
        <v>36</v>
      </c>
      <c r="J28" s="8"/>
      <c r="K28" s="8"/>
    </row>
    <row r="29" spans="1:11" ht="12" customHeight="1">
      <c r="A29" s="11" t="s">
        <v>253</v>
      </c>
      <c r="B29" s="18" t="s">
        <v>76</v>
      </c>
      <c r="C29" s="28">
        <v>975</v>
      </c>
      <c r="D29" s="11" t="s">
        <v>94</v>
      </c>
      <c r="E29" s="11" t="s">
        <v>149</v>
      </c>
      <c r="F29" s="11" t="s">
        <v>77</v>
      </c>
      <c r="G29" s="40">
        <f>G30</f>
        <v>92</v>
      </c>
      <c r="H29" s="40">
        <f>H30</f>
        <v>56</v>
      </c>
      <c r="I29" s="53">
        <f t="shared" si="0"/>
        <v>36</v>
      </c>
      <c r="J29" s="8"/>
      <c r="K29" s="8"/>
    </row>
    <row r="30" spans="1:11" ht="14.25" customHeight="1">
      <c r="A30" s="11" t="s">
        <v>254</v>
      </c>
      <c r="B30" s="11" t="s">
        <v>16</v>
      </c>
      <c r="C30" s="16" t="s">
        <v>66</v>
      </c>
      <c r="D30" s="11" t="s">
        <v>94</v>
      </c>
      <c r="E30" s="11" t="s">
        <v>149</v>
      </c>
      <c r="F30" s="11" t="s">
        <v>233</v>
      </c>
      <c r="G30" s="40">
        <v>92</v>
      </c>
      <c r="H30" s="40">
        <v>56</v>
      </c>
      <c r="I30" s="53">
        <f t="shared" si="0"/>
        <v>36</v>
      </c>
      <c r="J30" s="8"/>
      <c r="K30" s="8"/>
    </row>
    <row r="31" spans="1:11" ht="13.5" customHeight="1">
      <c r="A31" s="7"/>
      <c r="B31" s="7" t="s">
        <v>87</v>
      </c>
      <c r="C31" s="31" t="s">
        <v>68</v>
      </c>
      <c r="D31" s="7"/>
      <c r="E31" s="7"/>
      <c r="F31" s="7"/>
      <c r="G31" s="38">
        <f>G32+G86+G94+G125+G134+G142+G154+G159+G81</f>
        <v>81104.5</v>
      </c>
      <c r="H31" s="38">
        <f>H32+H86+H94+H125+H134+H142+H154+H159</f>
        <v>24986.500000000004</v>
      </c>
      <c r="I31" s="53">
        <f t="shared" si="0"/>
        <v>56118</v>
      </c>
      <c r="J31" s="8"/>
      <c r="K31" s="8"/>
    </row>
    <row r="32" spans="1:11" ht="12.75" customHeight="1">
      <c r="A32" s="7"/>
      <c r="B32" s="50" t="s">
        <v>86</v>
      </c>
      <c r="C32" s="31" t="s">
        <v>68</v>
      </c>
      <c r="D32" s="7" t="s">
        <v>90</v>
      </c>
      <c r="E32" s="7"/>
      <c r="F32" s="7"/>
      <c r="G32" s="38">
        <f>G33+G52+G56</f>
        <v>22160.4</v>
      </c>
      <c r="H32" s="38">
        <f>H33+H52+H56</f>
        <v>3713.9</v>
      </c>
      <c r="I32" s="53">
        <f t="shared" si="0"/>
        <v>18446.5</v>
      </c>
      <c r="J32" s="8"/>
      <c r="K32" s="8"/>
    </row>
    <row r="33" spans="1:11" ht="36" customHeight="1">
      <c r="A33" s="7" t="s">
        <v>255</v>
      </c>
      <c r="B33" s="7" t="s">
        <v>79</v>
      </c>
      <c r="C33" s="31" t="s">
        <v>68</v>
      </c>
      <c r="D33" s="7" t="s">
        <v>95</v>
      </c>
      <c r="E33" s="21"/>
      <c r="F33" s="7"/>
      <c r="G33" s="38">
        <f>G34+G37+G44+G47</f>
        <v>21071.100000000002</v>
      </c>
      <c r="H33" s="38">
        <f>H34+H37+H44+H47</f>
        <v>3290.7000000000003</v>
      </c>
      <c r="I33" s="53">
        <f t="shared" si="0"/>
        <v>17780.4</v>
      </c>
      <c r="J33" s="8"/>
      <c r="K33" s="8"/>
    </row>
    <row r="34" spans="1:11" ht="12.75" customHeight="1">
      <c r="A34" s="10" t="s">
        <v>9</v>
      </c>
      <c r="B34" s="10" t="s">
        <v>18</v>
      </c>
      <c r="C34" s="32" t="s">
        <v>68</v>
      </c>
      <c r="D34" s="11" t="s">
        <v>96</v>
      </c>
      <c r="E34" s="10" t="s">
        <v>150</v>
      </c>
      <c r="F34" s="10"/>
      <c r="G34" s="39">
        <f>G35</f>
        <v>1175.5</v>
      </c>
      <c r="H34" s="39">
        <f>H35</f>
        <v>464.09999999999997</v>
      </c>
      <c r="I34" s="53">
        <f t="shared" si="0"/>
        <v>711.4000000000001</v>
      </c>
      <c r="J34" s="8"/>
      <c r="K34" s="8"/>
    </row>
    <row r="35" spans="1:11" ht="37.5" customHeight="1">
      <c r="A35" s="10" t="s">
        <v>11</v>
      </c>
      <c r="B35" s="10" t="s">
        <v>69</v>
      </c>
      <c r="C35" s="32" t="s">
        <v>68</v>
      </c>
      <c r="D35" s="11" t="s">
        <v>96</v>
      </c>
      <c r="E35" s="10" t="s">
        <v>150</v>
      </c>
      <c r="F35" s="10" t="s">
        <v>58</v>
      </c>
      <c r="G35" s="39">
        <f>G36</f>
        <v>1175.5</v>
      </c>
      <c r="H35" s="39">
        <f>H36</f>
        <v>464.09999999999997</v>
      </c>
      <c r="I35" s="53">
        <f t="shared" si="0"/>
        <v>711.4000000000001</v>
      </c>
      <c r="J35" s="8"/>
      <c r="K35" s="8"/>
    </row>
    <row r="36" spans="1:11" ht="12.75">
      <c r="A36" s="11" t="s">
        <v>72</v>
      </c>
      <c r="B36" s="12" t="s">
        <v>71</v>
      </c>
      <c r="C36" s="33">
        <v>991</v>
      </c>
      <c r="D36" s="11" t="s">
        <v>96</v>
      </c>
      <c r="E36" s="11" t="s">
        <v>150</v>
      </c>
      <c r="F36" s="11" t="s">
        <v>7</v>
      </c>
      <c r="G36" s="40">
        <f>904.8+270.7</f>
        <v>1175.5</v>
      </c>
      <c r="H36" s="40">
        <f>355.9+108.2</f>
        <v>464.09999999999997</v>
      </c>
      <c r="I36" s="53">
        <f t="shared" si="0"/>
        <v>711.4000000000001</v>
      </c>
      <c r="J36" s="8"/>
      <c r="K36" s="8"/>
    </row>
    <row r="37" spans="1:11" ht="24" customHeight="1">
      <c r="A37" s="10" t="s">
        <v>12</v>
      </c>
      <c r="B37" s="10" t="s">
        <v>20</v>
      </c>
      <c r="C37" s="32" t="s">
        <v>68</v>
      </c>
      <c r="D37" s="11" t="s">
        <v>96</v>
      </c>
      <c r="E37" s="10" t="s">
        <v>151</v>
      </c>
      <c r="F37" s="11"/>
      <c r="G37" s="39">
        <f>G38+G40+G42</f>
        <v>19089.3</v>
      </c>
      <c r="H37" s="39">
        <f>H38+H40+H42</f>
        <v>2509.1000000000004</v>
      </c>
      <c r="I37" s="53">
        <f t="shared" si="0"/>
        <v>16580.199999999997</v>
      </c>
      <c r="J37" s="8"/>
      <c r="K37" s="8"/>
    </row>
    <row r="38" spans="1:11" ht="34.5" customHeight="1">
      <c r="A38" s="10" t="s">
        <v>14</v>
      </c>
      <c r="B38" s="10" t="s">
        <v>69</v>
      </c>
      <c r="C38" s="32" t="s">
        <v>68</v>
      </c>
      <c r="D38" s="11" t="s">
        <v>96</v>
      </c>
      <c r="E38" s="11" t="s">
        <v>151</v>
      </c>
      <c r="F38" s="11" t="s">
        <v>58</v>
      </c>
      <c r="G38" s="39">
        <f>G39</f>
        <v>4172.3</v>
      </c>
      <c r="H38" s="39">
        <f>H39</f>
        <v>1618.4</v>
      </c>
      <c r="I38" s="53">
        <f t="shared" si="0"/>
        <v>2553.9</v>
      </c>
      <c r="J38" s="8"/>
      <c r="K38" s="8"/>
    </row>
    <row r="39" spans="1:11" ht="12.75">
      <c r="A39" s="11" t="s">
        <v>73</v>
      </c>
      <c r="B39" s="12" t="s">
        <v>71</v>
      </c>
      <c r="C39" s="33">
        <v>991</v>
      </c>
      <c r="D39" s="11" t="s">
        <v>96</v>
      </c>
      <c r="E39" s="11" t="s">
        <v>151</v>
      </c>
      <c r="F39" s="11" t="s">
        <v>7</v>
      </c>
      <c r="G39" s="40">
        <f>3204.5+967.8</f>
        <v>4172.3</v>
      </c>
      <c r="H39" s="40">
        <f>1242.3+376.1</f>
        <v>1618.4</v>
      </c>
      <c r="I39" s="53">
        <f t="shared" si="0"/>
        <v>2553.9</v>
      </c>
      <c r="J39" s="8"/>
      <c r="K39" s="8"/>
    </row>
    <row r="40" spans="1:11" ht="12.75">
      <c r="A40" s="11" t="s">
        <v>75</v>
      </c>
      <c r="B40" s="12" t="s">
        <v>21</v>
      </c>
      <c r="C40" s="33">
        <v>991</v>
      </c>
      <c r="D40" s="11" t="s">
        <v>96</v>
      </c>
      <c r="E40" s="11" t="s">
        <v>151</v>
      </c>
      <c r="F40" s="11" t="s">
        <v>22</v>
      </c>
      <c r="G40" s="40">
        <f>G41</f>
        <v>14899</v>
      </c>
      <c r="H40" s="40">
        <f>H41</f>
        <v>890.7</v>
      </c>
      <c r="I40" s="53">
        <f t="shared" si="0"/>
        <v>14008.3</v>
      </c>
      <c r="J40" s="8"/>
      <c r="K40" s="8"/>
    </row>
    <row r="41" spans="1:11" ht="22.5">
      <c r="A41" s="10" t="s">
        <v>78</v>
      </c>
      <c r="B41" s="11" t="s">
        <v>74</v>
      </c>
      <c r="C41" s="16" t="s">
        <v>68</v>
      </c>
      <c r="D41" s="11" t="s">
        <v>96</v>
      </c>
      <c r="E41" s="11" t="s">
        <v>151</v>
      </c>
      <c r="F41" s="10" t="s">
        <v>232</v>
      </c>
      <c r="G41" s="39">
        <v>14899</v>
      </c>
      <c r="H41" s="39">
        <v>890.7</v>
      </c>
      <c r="I41" s="53">
        <f t="shared" si="0"/>
        <v>14008.3</v>
      </c>
      <c r="J41" s="8"/>
      <c r="K41" s="8"/>
    </row>
    <row r="42" spans="1:11" ht="12.75">
      <c r="A42" s="10" t="s">
        <v>256</v>
      </c>
      <c r="B42" s="11" t="s">
        <v>76</v>
      </c>
      <c r="C42" s="16" t="s">
        <v>68</v>
      </c>
      <c r="D42" s="11" t="s">
        <v>96</v>
      </c>
      <c r="E42" s="11" t="s">
        <v>151</v>
      </c>
      <c r="F42" s="10" t="s">
        <v>77</v>
      </c>
      <c r="G42" s="39">
        <f>G43</f>
        <v>18</v>
      </c>
      <c r="H42" s="39">
        <v>0</v>
      </c>
      <c r="I42" s="53">
        <f t="shared" si="0"/>
        <v>18</v>
      </c>
      <c r="J42" s="8"/>
      <c r="K42" s="8"/>
    </row>
    <row r="43" spans="1:11" ht="12.75">
      <c r="A43" s="10" t="s">
        <v>257</v>
      </c>
      <c r="B43" s="11" t="s">
        <v>16</v>
      </c>
      <c r="C43" s="16" t="s">
        <v>68</v>
      </c>
      <c r="D43" s="11" t="s">
        <v>96</v>
      </c>
      <c r="E43" s="11" t="s">
        <v>151</v>
      </c>
      <c r="F43" s="10" t="s">
        <v>231</v>
      </c>
      <c r="G43" s="40">
        <v>18</v>
      </c>
      <c r="H43" s="40">
        <v>0</v>
      </c>
      <c r="I43" s="53">
        <f t="shared" si="0"/>
        <v>18</v>
      </c>
      <c r="J43" s="8"/>
      <c r="K43" s="8"/>
    </row>
    <row r="44" spans="1:11" ht="33.75">
      <c r="A44" s="10" t="s">
        <v>220</v>
      </c>
      <c r="B44" s="10" t="s">
        <v>123</v>
      </c>
      <c r="C44" s="32" t="s">
        <v>68</v>
      </c>
      <c r="D44" s="11" t="s">
        <v>96</v>
      </c>
      <c r="E44" s="10" t="s">
        <v>152</v>
      </c>
      <c r="F44" s="11"/>
      <c r="G44" s="40">
        <f>G45</f>
        <v>6.9</v>
      </c>
      <c r="H44" s="40">
        <f>H45</f>
        <v>6.9</v>
      </c>
      <c r="I44" s="53">
        <f t="shared" si="0"/>
        <v>0</v>
      </c>
      <c r="J44" s="8"/>
      <c r="K44" s="8"/>
    </row>
    <row r="45" spans="1:11" ht="14.25" customHeight="1">
      <c r="A45" s="10" t="s">
        <v>57</v>
      </c>
      <c r="B45" s="12" t="s">
        <v>21</v>
      </c>
      <c r="C45" s="33">
        <v>991</v>
      </c>
      <c r="D45" s="11" t="s">
        <v>96</v>
      </c>
      <c r="E45" s="10" t="s">
        <v>152</v>
      </c>
      <c r="F45" s="10" t="s">
        <v>22</v>
      </c>
      <c r="G45" s="39">
        <f>G46</f>
        <v>6.9</v>
      </c>
      <c r="H45" s="39">
        <f>H46</f>
        <v>6.9</v>
      </c>
      <c r="I45" s="53">
        <f t="shared" si="0"/>
        <v>0</v>
      </c>
      <c r="J45" s="8"/>
      <c r="K45" s="8"/>
    </row>
    <row r="46" spans="1:11" ht="24" customHeight="1">
      <c r="A46" s="10" t="s">
        <v>83</v>
      </c>
      <c r="B46" s="11" t="s">
        <v>74</v>
      </c>
      <c r="C46" s="16" t="s">
        <v>68</v>
      </c>
      <c r="D46" s="11" t="s">
        <v>96</v>
      </c>
      <c r="E46" s="10" t="s">
        <v>152</v>
      </c>
      <c r="F46" s="10" t="s">
        <v>232</v>
      </c>
      <c r="G46" s="39">
        <v>6.9</v>
      </c>
      <c r="H46" s="39">
        <v>6.9</v>
      </c>
      <c r="I46" s="53">
        <f t="shared" si="0"/>
        <v>0</v>
      </c>
      <c r="J46" s="8"/>
      <c r="K46" s="8"/>
    </row>
    <row r="47" spans="1:11" ht="37.5" customHeight="1">
      <c r="A47" s="10" t="s">
        <v>258</v>
      </c>
      <c r="B47" s="10" t="s">
        <v>186</v>
      </c>
      <c r="C47" s="16" t="s">
        <v>68</v>
      </c>
      <c r="D47" s="11" t="s">
        <v>96</v>
      </c>
      <c r="E47" s="10" t="s">
        <v>185</v>
      </c>
      <c r="F47" s="10"/>
      <c r="G47" s="39">
        <f>G48+G50</f>
        <v>799.4</v>
      </c>
      <c r="H47" s="39">
        <f>H48+H50</f>
        <v>310.6</v>
      </c>
      <c r="I47" s="53">
        <f t="shared" si="0"/>
        <v>488.79999999999995</v>
      </c>
      <c r="J47" s="8"/>
      <c r="K47" s="8"/>
    </row>
    <row r="48" spans="1:11" ht="39" customHeight="1">
      <c r="A48" s="10" t="s">
        <v>223</v>
      </c>
      <c r="B48" s="11" t="s">
        <v>69</v>
      </c>
      <c r="C48" s="16" t="s">
        <v>68</v>
      </c>
      <c r="D48" s="11" t="s">
        <v>96</v>
      </c>
      <c r="E48" s="10" t="s">
        <v>185</v>
      </c>
      <c r="F48" s="10" t="s">
        <v>58</v>
      </c>
      <c r="G48" s="39">
        <f>G49</f>
        <v>736.9</v>
      </c>
      <c r="H48" s="39">
        <f>H49</f>
        <v>310.6</v>
      </c>
      <c r="I48" s="53">
        <f t="shared" si="0"/>
        <v>426.29999999999995</v>
      </c>
      <c r="J48" s="8"/>
      <c r="K48" s="8"/>
    </row>
    <row r="49" spans="1:11" ht="15" customHeight="1">
      <c r="A49" s="10" t="s">
        <v>224</v>
      </c>
      <c r="B49" s="12" t="s">
        <v>71</v>
      </c>
      <c r="C49" s="16" t="s">
        <v>68</v>
      </c>
      <c r="D49" s="11" t="s">
        <v>96</v>
      </c>
      <c r="E49" s="10" t="s">
        <v>185</v>
      </c>
      <c r="F49" s="10" t="s">
        <v>7</v>
      </c>
      <c r="G49" s="39">
        <f>565.5+171.4</f>
        <v>736.9</v>
      </c>
      <c r="H49" s="39">
        <f>239.5+71.1</f>
        <v>310.6</v>
      </c>
      <c r="I49" s="53">
        <f t="shared" si="0"/>
        <v>426.29999999999995</v>
      </c>
      <c r="J49" s="8"/>
      <c r="K49" s="8"/>
    </row>
    <row r="50" spans="1:11" ht="14.25" customHeight="1">
      <c r="A50" s="10" t="s">
        <v>259</v>
      </c>
      <c r="B50" s="12" t="s">
        <v>21</v>
      </c>
      <c r="C50" s="16" t="s">
        <v>68</v>
      </c>
      <c r="D50" s="11" t="s">
        <v>96</v>
      </c>
      <c r="E50" s="10" t="s">
        <v>185</v>
      </c>
      <c r="F50" s="10" t="s">
        <v>22</v>
      </c>
      <c r="G50" s="39">
        <f>G51</f>
        <v>62.5</v>
      </c>
      <c r="H50" s="39">
        <v>0</v>
      </c>
      <c r="I50" s="53">
        <f t="shared" si="0"/>
        <v>62.5</v>
      </c>
      <c r="J50" s="8"/>
      <c r="K50" s="8"/>
    </row>
    <row r="51" spans="1:11" ht="18" customHeight="1">
      <c r="A51" s="10" t="s">
        <v>260</v>
      </c>
      <c r="B51" s="11" t="s">
        <v>74</v>
      </c>
      <c r="C51" s="16" t="s">
        <v>68</v>
      </c>
      <c r="D51" s="11" t="s">
        <v>96</v>
      </c>
      <c r="E51" s="10" t="s">
        <v>185</v>
      </c>
      <c r="F51" s="10" t="s">
        <v>232</v>
      </c>
      <c r="G51" s="39">
        <v>62.5</v>
      </c>
      <c r="H51" s="39">
        <v>0</v>
      </c>
      <c r="I51" s="53">
        <f t="shared" si="0"/>
        <v>62.5</v>
      </c>
      <c r="J51" s="8"/>
      <c r="K51" s="8"/>
    </row>
    <row r="52" spans="1:11" ht="12.75">
      <c r="A52" s="7" t="s">
        <v>261</v>
      </c>
      <c r="B52" s="7" t="s">
        <v>124</v>
      </c>
      <c r="C52" s="31" t="s">
        <v>68</v>
      </c>
      <c r="D52" s="7" t="s">
        <v>125</v>
      </c>
      <c r="E52" s="7"/>
      <c r="F52" s="7"/>
      <c r="G52" s="38">
        <f aca="true" t="shared" si="1" ref="G52:H54">G53</f>
        <v>8.3</v>
      </c>
      <c r="H52" s="38">
        <f t="shared" si="1"/>
        <v>0</v>
      </c>
      <c r="I52" s="53">
        <f t="shared" si="0"/>
        <v>8.3</v>
      </c>
      <c r="J52" s="8"/>
      <c r="K52" s="8"/>
    </row>
    <row r="53" spans="1:11" ht="12.75">
      <c r="A53" s="10" t="s">
        <v>17</v>
      </c>
      <c r="B53" s="10" t="s">
        <v>126</v>
      </c>
      <c r="C53" s="32" t="s">
        <v>68</v>
      </c>
      <c r="D53" s="11" t="s">
        <v>127</v>
      </c>
      <c r="E53" s="10" t="s">
        <v>153</v>
      </c>
      <c r="F53" s="10"/>
      <c r="G53" s="39">
        <f t="shared" si="1"/>
        <v>8.3</v>
      </c>
      <c r="H53" s="39">
        <f t="shared" si="1"/>
        <v>0</v>
      </c>
      <c r="I53" s="53">
        <f t="shared" si="0"/>
        <v>8.3</v>
      </c>
      <c r="J53" s="8"/>
      <c r="K53" s="8"/>
    </row>
    <row r="54" spans="1:11" ht="12.75">
      <c r="A54" s="10" t="s">
        <v>19</v>
      </c>
      <c r="B54" s="10" t="s">
        <v>76</v>
      </c>
      <c r="C54" s="32" t="s">
        <v>68</v>
      </c>
      <c r="D54" s="11" t="s">
        <v>127</v>
      </c>
      <c r="E54" s="10" t="s">
        <v>153</v>
      </c>
      <c r="F54" s="10" t="s">
        <v>77</v>
      </c>
      <c r="G54" s="39">
        <f t="shared" si="1"/>
        <v>8.3</v>
      </c>
      <c r="H54" s="39">
        <f t="shared" si="1"/>
        <v>0</v>
      </c>
      <c r="I54" s="53">
        <f t="shared" si="0"/>
        <v>8.3</v>
      </c>
      <c r="J54" s="8"/>
      <c r="K54" s="8"/>
    </row>
    <row r="55" spans="1:11" ht="12.75">
      <c r="A55" s="11" t="s">
        <v>80</v>
      </c>
      <c r="B55" s="11" t="s">
        <v>128</v>
      </c>
      <c r="C55" s="16" t="s">
        <v>68</v>
      </c>
      <c r="D55" s="11" t="s">
        <v>127</v>
      </c>
      <c r="E55" s="11" t="s">
        <v>153</v>
      </c>
      <c r="F55" s="11" t="s">
        <v>129</v>
      </c>
      <c r="G55" s="40">
        <v>8.3</v>
      </c>
      <c r="H55" s="40">
        <v>0</v>
      </c>
      <c r="I55" s="53">
        <f t="shared" si="0"/>
        <v>8.3</v>
      </c>
      <c r="J55" s="8"/>
      <c r="K55" s="8"/>
    </row>
    <row r="56" spans="1:11" ht="12.75">
      <c r="A56" s="7" t="s">
        <v>23</v>
      </c>
      <c r="B56" s="7" t="s">
        <v>26</v>
      </c>
      <c r="C56" s="31" t="s">
        <v>68</v>
      </c>
      <c r="D56" s="7" t="s">
        <v>97</v>
      </c>
      <c r="E56" s="7"/>
      <c r="F56" s="7"/>
      <c r="G56" s="38">
        <f>G57+G60+G63+G66+G69+G72+G75+G78</f>
        <v>1081</v>
      </c>
      <c r="H56" s="38">
        <f>H57+H60+H63+H66+H69+H72+H75+H78</f>
        <v>423.2</v>
      </c>
      <c r="I56" s="53">
        <f t="shared" si="0"/>
        <v>657.8</v>
      </c>
      <c r="J56" s="8"/>
      <c r="K56" s="8"/>
    </row>
    <row r="57" spans="1:11" ht="14.25" customHeight="1">
      <c r="A57" s="16" t="s">
        <v>24</v>
      </c>
      <c r="B57" s="17" t="s">
        <v>27</v>
      </c>
      <c r="C57" s="14">
        <v>991</v>
      </c>
      <c r="D57" s="11" t="s">
        <v>98</v>
      </c>
      <c r="E57" s="11" t="s">
        <v>154</v>
      </c>
      <c r="F57" s="11"/>
      <c r="G57" s="40">
        <f>G58</f>
        <v>200</v>
      </c>
      <c r="H57" s="40">
        <f>H58</f>
        <v>120</v>
      </c>
      <c r="I57" s="53">
        <f t="shared" si="0"/>
        <v>80</v>
      </c>
      <c r="J57" s="8"/>
      <c r="K57" s="8"/>
    </row>
    <row r="58" spans="1:11" ht="14.25" customHeight="1">
      <c r="A58" s="16" t="s">
        <v>25</v>
      </c>
      <c r="B58" s="12" t="s">
        <v>21</v>
      </c>
      <c r="C58" s="33">
        <v>991</v>
      </c>
      <c r="D58" s="11" t="s">
        <v>98</v>
      </c>
      <c r="E58" s="11" t="s">
        <v>154</v>
      </c>
      <c r="F58" s="11" t="s">
        <v>22</v>
      </c>
      <c r="G58" s="40">
        <f>G59</f>
        <v>200</v>
      </c>
      <c r="H58" s="40">
        <f>H59</f>
        <v>120</v>
      </c>
      <c r="I58" s="53">
        <f t="shared" si="0"/>
        <v>80</v>
      </c>
      <c r="J58" s="8"/>
      <c r="K58" s="8"/>
    </row>
    <row r="59" spans="1:11" ht="26.25" customHeight="1">
      <c r="A59" s="16" t="s">
        <v>81</v>
      </c>
      <c r="B59" s="11" t="s">
        <v>74</v>
      </c>
      <c r="C59" s="16" t="s">
        <v>68</v>
      </c>
      <c r="D59" s="11" t="s">
        <v>98</v>
      </c>
      <c r="E59" s="11" t="s">
        <v>154</v>
      </c>
      <c r="F59" s="11" t="s">
        <v>232</v>
      </c>
      <c r="G59" s="40">
        <v>200</v>
      </c>
      <c r="H59" s="40">
        <v>120</v>
      </c>
      <c r="I59" s="53">
        <f t="shared" si="0"/>
        <v>80</v>
      </c>
      <c r="J59" s="8"/>
      <c r="K59" s="8"/>
    </row>
    <row r="60" spans="1:11" ht="12.75" customHeight="1">
      <c r="A60" s="11" t="s">
        <v>262</v>
      </c>
      <c r="B60" s="58" t="s">
        <v>32</v>
      </c>
      <c r="C60" s="35">
        <v>991</v>
      </c>
      <c r="D60" s="11" t="s">
        <v>98</v>
      </c>
      <c r="E60" s="11" t="s">
        <v>155</v>
      </c>
      <c r="F60" s="11"/>
      <c r="G60" s="40">
        <f>G61</f>
        <v>786</v>
      </c>
      <c r="H60" s="40">
        <f>H61</f>
        <v>303.2</v>
      </c>
      <c r="I60" s="53">
        <f t="shared" si="0"/>
        <v>482.8</v>
      </c>
      <c r="J60" s="8"/>
      <c r="K60" s="8"/>
    </row>
    <row r="61" spans="1:11" ht="12.75" customHeight="1">
      <c r="A61" s="11" t="s">
        <v>263</v>
      </c>
      <c r="B61" s="12" t="s">
        <v>21</v>
      </c>
      <c r="C61" s="33">
        <v>991</v>
      </c>
      <c r="D61" s="11" t="s">
        <v>98</v>
      </c>
      <c r="E61" s="11" t="s">
        <v>155</v>
      </c>
      <c r="F61" s="11" t="s">
        <v>22</v>
      </c>
      <c r="G61" s="40">
        <f>G62</f>
        <v>786</v>
      </c>
      <c r="H61" s="40">
        <f>H62</f>
        <v>303.2</v>
      </c>
      <c r="I61" s="53">
        <f t="shared" si="0"/>
        <v>482.8</v>
      </c>
      <c r="J61" s="8"/>
      <c r="K61" s="8"/>
    </row>
    <row r="62" spans="1:11" ht="27" customHeight="1">
      <c r="A62" s="11" t="s">
        <v>264</v>
      </c>
      <c r="B62" s="11" t="s">
        <v>74</v>
      </c>
      <c r="C62" s="16" t="s">
        <v>68</v>
      </c>
      <c r="D62" s="11" t="s">
        <v>98</v>
      </c>
      <c r="E62" s="11" t="s">
        <v>155</v>
      </c>
      <c r="F62" s="11" t="s">
        <v>232</v>
      </c>
      <c r="G62" s="40">
        <v>786</v>
      </c>
      <c r="H62" s="40">
        <v>303.2</v>
      </c>
      <c r="I62" s="53">
        <f t="shared" si="0"/>
        <v>482.8</v>
      </c>
      <c r="J62" s="8"/>
      <c r="K62" s="8"/>
    </row>
    <row r="63" spans="1:11" ht="27" customHeight="1">
      <c r="A63" s="10" t="s">
        <v>265</v>
      </c>
      <c r="B63" s="10" t="s">
        <v>134</v>
      </c>
      <c r="C63" s="32" t="s">
        <v>68</v>
      </c>
      <c r="D63" s="11" t="s">
        <v>98</v>
      </c>
      <c r="E63" s="10" t="s">
        <v>156</v>
      </c>
      <c r="F63" s="10"/>
      <c r="G63" s="41">
        <f>G64</f>
        <v>20</v>
      </c>
      <c r="H63" s="41">
        <f>H64</f>
        <v>0</v>
      </c>
      <c r="I63" s="53">
        <f t="shared" si="0"/>
        <v>20</v>
      </c>
      <c r="J63" s="8"/>
      <c r="K63" s="8"/>
    </row>
    <row r="64" spans="1:11" ht="16.5" customHeight="1">
      <c r="A64" s="10" t="s">
        <v>266</v>
      </c>
      <c r="B64" s="12" t="s">
        <v>21</v>
      </c>
      <c r="C64" s="33">
        <v>991</v>
      </c>
      <c r="D64" s="11" t="s">
        <v>98</v>
      </c>
      <c r="E64" s="10" t="s">
        <v>156</v>
      </c>
      <c r="F64" s="10" t="s">
        <v>22</v>
      </c>
      <c r="G64" s="41">
        <f>G65</f>
        <v>20</v>
      </c>
      <c r="H64" s="41">
        <f>H65</f>
        <v>0</v>
      </c>
      <c r="I64" s="53">
        <f t="shared" si="0"/>
        <v>20</v>
      </c>
      <c r="J64" s="8"/>
      <c r="K64" s="8"/>
    </row>
    <row r="65" spans="1:11" ht="27" customHeight="1">
      <c r="A65" s="11" t="s">
        <v>267</v>
      </c>
      <c r="B65" s="11" t="s">
        <v>74</v>
      </c>
      <c r="C65" s="16" t="s">
        <v>68</v>
      </c>
      <c r="D65" s="11" t="s">
        <v>98</v>
      </c>
      <c r="E65" s="11" t="s">
        <v>156</v>
      </c>
      <c r="F65" s="11" t="s">
        <v>232</v>
      </c>
      <c r="G65" s="40">
        <v>20</v>
      </c>
      <c r="H65" s="40">
        <v>0</v>
      </c>
      <c r="I65" s="53">
        <f t="shared" si="0"/>
        <v>20</v>
      </c>
      <c r="J65" s="8"/>
      <c r="K65" s="8"/>
    </row>
    <row r="66" spans="1:11" ht="27" customHeight="1">
      <c r="A66" s="10" t="s">
        <v>268</v>
      </c>
      <c r="B66" s="10" t="s">
        <v>135</v>
      </c>
      <c r="C66" s="32" t="s">
        <v>68</v>
      </c>
      <c r="D66" s="11" t="s">
        <v>98</v>
      </c>
      <c r="E66" s="10" t="s">
        <v>157</v>
      </c>
      <c r="F66" s="10"/>
      <c r="G66" s="41">
        <f>G67</f>
        <v>12</v>
      </c>
      <c r="H66" s="41">
        <f>H67</f>
        <v>0</v>
      </c>
      <c r="I66" s="53">
        <f t="shared" si="0"/>
        <v>12</v>
      </c>
      <c r="J66" s="8"/>
      <c r="K66" s="8"/>
    </row>
    <row r="67" spans="1:11" ht="15" customHeight="1">
      <c r="A67" s="10" t="s">
        <v>269</v>
      </c>
      <c r="B67" s="12" t="s">
        <v>21</v>
      </c>
      <c r="C67" s="33">
        <v>991</v>
      </c>
      <c r="D67" s="11" t="s">
        <v>98</v>
      </c>
      <c r="E67" s="10" t="s">
        <v>157</v>
      </c>
      <c r="F67" s="10" t="s">
        <v>22</v>
      </c>
      <c r="G67" s="41">
        <f>G68</f>
        <v>12</v>
      </c>
      <c r="H67" s="41">
        <f>H68</f>
        <v>0</v>
      </c>
      <c r="I67" s="53">
        <f t="shared" si="0"/>
        <v>12</v>
      </c>
      <c r="J67" s="8"/>
      <c r="K67" s="8"/>
    </row>
    <row r="68" spans="1:11" ht="27" customHeight="1">
      <c r="A68" s="11" t="s">
        <v>270</v>
      </c>
      <c r="B68" s="11" t="s">
        <v>74</v>
      </c>
      <c r="C68" s="16" t="s">
        <v>68</v>
      </c>
      <c r="D68" s="11" t="s">
        <v>98</v>
      </c>
      <c r="E68" s="11" t="s">
        <v>157</v>
      </c>
      <c r="F68" s="11" t="s">
        <v>232</v>
      </c>
      <c r="G68" s="40">
        <v>12</v>
      </c>
      <c r="H68" s="40">
        <v>0</v>
      </c>
      <c r="I68" s="53">
        <f t="shared" si="0"/>
        <v>12</v>
      </c>
      <c r="J68" s="8"/>
      <c r="K68" s="8"/>
    </row>
    <row r="69" spans="1:11" ht="27" customHeight="1">
      <c r="A69" s="10" t="s">
        <v>271</v>
      </c>
      <c r="B69" s="10" t="s">
        <v>136</v>
      </c>
      <c r="C69" s="32" t="s">
        <v>68</v>
      </c>
      <c r="D69" s="11" t="s">
        <v>98</v>
      </c>
      <c r="E69" s="10" t="s">
        <v>158</v>
      </c>
      <c r="F69" s="10"/>
      <c r="G69" s="41">
        <f>G70</f>
        <v>20</v>
      </c>
      <c r="H69" s="41">
        <f>H70</f>
        <v>0</v>
      </c>
      <c r="I69" s="53">
        <f t="shared" si="0"/>
        <v>20</v>
      </c>
      <c r="J69" s="8"/>
      <c r="K69" s="8"/>
    </row>
    <row r="70" spans="1:11" ht="17.25" customHeight="1">
      <c r="A70" s="10" t="s">
        <v>272</v>
      </c>
      <c r="B70" s="12" t="s">
        <v>21</v>
      </c>
      <c r="C70" s="33">
        <v>991</v>
      </c>
      <c r="D70" s="11" t="s">
        <v>98</v>
      </c>
      <c r="E70" s="10" t="s">
        <v>158</v>
      </c>
      <c r="F70" s="10" t="s">
        <v>22</v>
      </c>
      <c r="G70" s="41">
        <f>G71</f>
        <v>20</v>
      </c>
      <c r="H70" s="41">
        <f>H71</f>
        <v>0</v>
      </c>
      <c r="I70" s="53">
        <f t="shared" si="0"/>
        <v>20</v>
      </c>
      <c r="J70" s="8"/>
      <c r="K70" s="8"/>
    </row>
    <row r="71" spans="1:11" ht="27" customHeight="1">
      <c r="A71" s="11" t="s">
        <v>273</v>
      </c>
      <c r="B71" s="11" t="s">
        <v>74</v>
      </c>
      <c r="C71" s="16" t="s">
        <v>68</v>
      </c>
      <c r="D71" s="11" t="s">
        <v>98</v>
      </c>
      <c r="E71" s="11" t="s">
        <v>158</v>
      </c>
      <c r="F71" s="11" t="s">
        <v>232</v>
      </c>
      <c r="G71" s="40">
        <v>20</v>
      </c>
      <c r="H71" s="40">
        <v>0</v>
      </c>
      <c r="I71" s="53">
        <f t="shared" si="0"/>
        <v>20</v>
      </c>
      <c r="J71" s="8"/>
      <c r="K71" s="8"/>
    </row>
    <row r="72" spans="1:11" ht="42" customHeight="1">
      <c r="A72" s="10" t="s">
        <v>274</v>
      </c>
      <c r="B72" s="10" t="s">
        <v>137</v>
      </c>
      <c r="C72" s="32" t="s">
        <v>68</v>
      </c>
      <c r="D72" s="11" t="s">
        <v>98</v>
      </c>
      <c r="E72" s="10" t="s">
        <v>159</v>
      </c>
      <c r="F72" s="10"/>
      <c r="G72" s="41">
        <f>G73</f>
        <v>20</v>
      </c>
      <c r="H72" s="41">
        <f>H73</f>
        <v>0</v>
      </c>
      <c r="I72" s="53">
        <f t="shared" si="0"/>
        <v>20</v>
      </c>
      <c r="J72" s="8"/>
      <c r="K72" s="8"/>
    </row>
    <row r="73" spans="1:11" ht="15" customHeight="1">
      <c r="A73" s="10" t="s">
        <v>275</v>
      </c>
      <c r="B73" s="12" t="s">
        <v>21</v>
      </c>
      <c r="C73" s="33">
        <v>991</v>
      </c>
      <c r="D73" s="11" t="s">
        <v>98</v>
      </c>
      <c r="E73" s="10" t="s">
        <v>159</v>
      </c>
      <c r="F73" s="10" t="s">
        <v>22</v>
      </c>
      <c r="G73" s="41">
        <f>G74</f>
        <v>20</v>
      </c>
      <c r="H73" s="41">
        <f>H74</f>
        <v>0</v>
      </c>
      <c r="I73" s="53">
        <f t="shared" si="0"/>
        <v>20</v>
      </c>
      <c r="J73" s="8"/>
      <c r="K73" s="8"/>
    </row>
    <row r="74" spans="1:11" ht="27" customHeight="1">
      <c r="A74" s="11" t="s">
        <v>276</v>
      </c>
      <c r="B74" s="11" t="s">
        <v>74</v>
      </c>
      <c r="C74" s="16" t="s">
        <v>68</v>
      </c>
      <c r="D74" s="11" t="s">
        <v>98</v>
      </c>
      <c r="E74" s="11" t="s">
        <v>159</v>
      </c>
      <c r="F74" s="11" t="s">
        <v>232</v>
      </c>
      <c r="G74" s="40">
        <v>20</v>
      </c>
      <c r="H74" s="40">
        <v>0</v>
      </c>
      <c r="I74" s="53">
        <f t="shared" si="0"/>
        <v>20</v>
      </c>
      <c r="J74" s="8"/>
      <c r="K74" s="8"/>
    </row>
    <row r="75" spans="1:11" ht="16.5" customHeight="1">
      <c r="A75" s="10" t="s">
        <v>277</v>
      </c>
      <c r="B75" s="10" t="s">
        <v>138</v>
      </c>
      <c r="C75" s="32" t="s">
        <v>68</v>
      </c>
      <c r="D75" s="11" t="s">
        <v>98</v>
      </c>
      <c r="E75" s="10" t="s">
        <v>160</v>
      </c>
      <c r="F75" s="10"/>
      <c r="G75" s="41">
        <f>G76</f>
        <v>13</v>
      </c>
      <c r="H75" s="41">
        <f>H76</f>
        <v>0</v>
      </c>
      <c r="I75" s="53">
        <f t="shared" si="0"/>
        <v>13</v>
      </c>
      <c r="J75" s="8"/>
      <c r="K75" s="8"/>
    </row>
    <row r="76" spans="1:11" ht="17.25" customHeight="1">
      <c r="A76" s="10" t="s">
        <v>278</v>
      </c>
      <c r="B76" s="12" t="s">
        <v>21</v>
      </c>
      <c r="C76" s="33">
        <v>991</v>
      </c>
      <c r="D76" s="11" t="s">
        <v>98</v>
      </c>
      <c r="E76" s="10" t="s">
        <v>160</v>
      </c>
      <c r="F76" s="10" t="s">
        <v>22</v>
      </c>
      <c r="G76" s="41">
        <f>G77</f>
        <v>13</v>
      </c>
      <c r="H76" s="41">
        <f>H77</f>
        <v>0</v>
      </c>
      <c r="I76" s="53">
        <f t="shared" si="0"/>
        <v>13</v>
      </c>
      <c r="J76" s="8"/>
      <c r="K76" s="8"/>
    </row>
    <row r="77" spans="1:11" ht="26.25" customHeight="1">
      <c r="A77" s="11" t="s">
        <v>279</v>
      </c>
      <c r="B77" s="11" t="s">
        <v>74</v>
      </c>
      <c r="C77" s="16" t="s">
        <v>68</v>
      </c>
      <c r="D77" s="11" t="s">
        <v>98</v>
      </c>
      <c r="E77" s="11" t="s">
        <v>160</v>
      </c>
      <c r="F77" s="11" t="s">
        <v>232</v>
      </c>
      <c r="G77" s="40">
        <v>13</v>
      </c>
      <c r="H77" s="40">
        <v>0</v>
      </c>
      <c r="I77" s="53">
        <f t="shared" si="0"/>
        <v>13</v>
      </c>
      <c r="J77" s="8"/>
      <c r="K77" s="8"/>
    </row>
    <row r="78" spans="1:11" ht="25.5" customHeight="1">
      <c r="A78" s="10" t="s">
        <v>280</v>
      </c>
      <c r="B78" s="10" t="s">
        <v>139</v>
      </c>
      <c r="C78" s="32" t="s">
        <v>68</v>
      </c>
      <c r="D78" s="11" t="s">
        <v>98</v>
      </c>
      <c r="E78" s="10" t="s">
        <v>161</v>
      </c>
      <c r="F78" s="10"/>
      <c r="G78" s="41">
        <f>G79</f>
        <v>10</v>
      </c>
      <c r="H78" s="41">
        <f>H79</f>
        <v>0</v>
      </c>
      <c r="I78" s="53">
        <f aca="true" t="shared" si="2" ref="I78:I150">G78-H78</f>
        <v>10</v>
      </c>
      <c r="J78" s="8"/>
      <c r="K78" s="8"/>
    </row>
    <row r="79" spans="1:11" ht="14.25" customHeight="1">
      <c r="A79" s="10" t="s">
        <v>281</v>
      </c>
      <c r="B79" s="12" t="s">
        <v>21</v>
      </c>
      <c r="C79" s="33">
        <v>991</v>
      </c>
      <c r="D79" s="11" t="s">
        <v>98</v>
      </c>
      <c r="E79" s="10" t="s">
        <v>161</v>
      </c>
      <c r="F79" s="10" t="s">
        <v>22</v>
      </c>
      <c r="G79" s="41">
        <f>G80</f>
        <v>10</v>
      </c>
      <c r="H79" s="41">
        <f>H80</f>
        <v>0</v>
      </c>
      <c r="I79" s="53">
        <f t="shared" si="2"/>
        <v>10</v>
      </c>
      <c r="J79" s="8"/>
      <c r="K79" s="8"/>
    </row>
    <row r="80" spans="1:11" ht="24.75" customHeight="1">
      <c r="A80" s="11" t="s">
        <v>282</v>
      </c>
      <c r="B80" s="11" t="s">
        <v>74</v>
      </c>
      <c r="C80" s="16" t="s">
        <v>68</v>
      </c>
      <c r="D80" s="11" t="s">
        <v>98</v>
      </c>
      <c r="E80" s="11" t="s">
        <v>161</v>
      </c>
      <c r="F80" s="11" t="s">
        <v>232</v>
      </c>
      <c r="G80" s="40">
        <v>10</v>
      </c>
      <c r="H80" s="40">
        <v>0</v>
      </c>
      <c r="I80" s="53">
        <f t="shared" si="2"/>
        <v>10</v>
      </c>
      <c r="J80" s="8"/>
      <c r="K80" s="8"/>
    </row>
    <row r="81" spans="1:11" ht="14.25" customHeight="1">
      <c r="A81" s="7"/>
      <c r="B81" s="7" t="s">
        <v>163</v>
      </c>
      <c r="C81" s="31" t="s">
        <v>68</v>
      </c>
      <c r="D81" s="7" t="s">
        <v>162</v>
      </c>
      <c r="E81" s="7"/>
      <c r="F81" s="7"/>
      <c r="G81" s="38">
        <f aca="true" t="shared" si="3" ref="G81:H84">G82</f>
        <v>20</v>
      </c>
      <c r="H81" s="38">
        <f t="shared" si="3"/>
        <v>0</v>
      </c>
      <c r="I81" s="53">
        <f t="shared" si="2"/>
        <v>20</v>
      </c>
      <c r="J81" s="8"/>
      <c r="K81" s="8"/>
    </row>
    <row r="82" spans="1:11" ht="24.75" customHeight="1">
      <c r="A82" s="7" t="s">
        <v>130</v>
      </c>
      <c r="B82" s="7" t="s">
        <v>164</v>
      </c>
      <c r="C82" s="31" t="s">
        <v>68</v>
      </c>
      <c r="D82" s="7" t="s">
        <v>99</v>
      </c>
      <c r="E82" s="7"/>
      <c r="F82" s="7"/>
      <c r="G82" s="38">
        <f t="shared" si="3"/>
        <v>20</v>
      </c>
      <c r="H82" s="38">
        <f t="shared" si="3"/>
        <v>0</v>
      </c>
      <c r="I82" s="53">
        <f t="shared" si="2"/>
        <v>20</v>
      </c>
      <c r="J82" s="8"/>
      <c r="K82" s="8"/>
    </row>
    <row r="83" spans="1:11" ht="47.25" customHeight="1">
      <c r="A83" s="10" t="s">
        <v>131</v>
      </c>
      <c r="B83" s="59" t="s">
        <v>140</v>
      </c>
      <c r="C83" s="32" t="s">
        <v>68</v>
      </c>
      <c r="D83" s="11" t="s">
        <v>165</v>
      </c>
      <c r="E83" s="10" t="s">
        <v>166</v>
      </c>
      <c r="F83" s="10"/>
      <c r="G83" s="41">
        <f t="shared" si="3"/>
        <v>20</v>
      </c>
      <c r="H83" s="41">
        <f t="shared" si="3"/>
        <v>0</v>
      </c>
      <c r="I83" s="53">
        <f t="shared" si="2"/>
        <v>20</v>
      </c>
      <c r="J83" s="8"/>
      <c r="K83" s="8"/>
    </row>
    <row r="84" spans="1:11" ht="18.75" customHeight="1">
      <c r="A84" s="10" t="s">
        <v>132</v>
      </c>
      <c r="B84" s="12" t="s">
        <v>21</v>
      </c>
      <c r="C84" s="33">
        <v>991</v>
      </c>
      <c r="D84" s="11" t="s">
        <v>165</v>
      </c>
      <c r="E84" s="10" t="s">
        <v>166</v>
      </c>
      <c r="F84" s="10" t="s">
        <v>22</v>
      </c>
      <c r="G84" s="41">
        <f t="shared" si="3"/>
        <v>20</v>
      </c>
      <c r="H84" s="41">
        <f t="shared" si="3"/>
        <v>0</v>
      </c>
      <c r="I84" s="53">
        <f t="shared" si="2"/>
        <v>20</v>
      </c>
      <c r="J84" s="8"/>
      <c r="K84" s="8"/>
    </row>
    <row r="85" spans="1:11" ht="24.75" customHeight="1">
      <c r="A85" s="11" t="s">
        <v>133</v>
      </c>
      <c r="B85" s="11" t="s">
        <v>74</v>
      </c>
      <c r="C85" s="16" t="s">
        <v>68</v>
      </c>
      <c r="D85" s="11" t="s">
        <v>165</v>
      </c>
      <c r="E85" s="11" t="s">
        <v>166</v>
      </c>
      <c r="F85" s="11" t="s">
        <v>232</v>
      </c>
      <c r="G85" s="40">
        <v>20</v>
      </c>
      <c r="H85" s="40">
        <v>0</v>
      </c>
      <c r="I85" s="53">
        <f t="shared" si="2"/>
        <v>20</v>
      </c>
      <c r="J85" s="8"/>
      <c r="K85" s="8"/>
    </row>
    <row r="86" spans="1:11" ht="12.75" customHeight="1">
      <c r="A86" s="7"/>
      <c r="B86" s="7" t="s">
        <v>29</v>
      </c>
      <c r="C86" s="31" t="s">
        <v>68</v>
      </c>
      <c r="D86" s="7" t="s">
        <v>100</v>
      </c>
      <c r="E86" s="7"/>
      <c r="F86" s="7"/>
      <c r="G86" s="38">
        <f>SUM(G87)</f>
        <v>20861.7</v>
      </c>
      <c r="H86" s="38">
        <f>SUM(H87)</f>
        <v>8623.3</v>
      </c>
      <c r="I86" s="53">
        <f t="shared" si="2"/>
        <v>12238.400000000001</v>
      </c>
      <c r="J86" s="8"/>
      <c r="K86" s="8"/>
    </row>
    <row r="87" spans="1:11" ht="12" customHeight="1">
      <c r="A87" s="7" t="s">
        <v>190</v>
      </c>
      <c r="B87" s="7" t="s">
        <v>30</v>
      </c>
      <c r="C87" s="31" t="s">
        <v>68</v>
      </c>
      <c r="D87" s="7" t="s">
        <v>99</v>
      </c>
      <c r="E87" s="7"/>
      <c r="F87" s="7"/>
      <c r="G87" s="38">
        <f>G88+G91</f>
        <v>20861.7</v>
      </c>
      <c r="H87" s="38">
        <f>H88+H91</f>
        <v>8623.3</v>
      </c>
      <c r="I87" s="38">
        <f>I88+I91</f>
        <v>12238.4</v>
      </c>
      <c r="J87" s="8"/>
      <c r="K87" s="8"/>
    </row>
    <row r="88" spans="1:11" ht="25.5" customHeight="1">
      <c r="A88" s="10" t="s">
        <v>191</v>
      </c>
      <c r="B88" s="10" t="s">
        <v>31</v>
      </c>
      <c r="C88" s="32" t="s">
        <v>68</v>
      </c>
      <c r="D88" s="11" t="s">
        <v>101</v>
      </c>
      <c r="E88" s="10" t="s">
        <v>167</v>
      </c>
      <c r="F88" s="10"/>
      <c r="G88" s="41">
        <f>G89</f>
        <v>14508.9</v>
      </c>
      <c r="H88" s="41">
        <f>H89</f>
        <v>6292.5</v>
      </c>
      <c r="I88" s="53">
        <f t="shared" si="2"/>
        <v>8216.4</v>
      </c>
      <c r="J88" s="8"/>
      <c r="K88" s="8"/>
    </row>
    <row r="89" spans="1:11" ht="15.75" customHeight="1">
      <c r="A89" s="10" t="s">
        <v>192</v>
      </c>
      <c r="B89" s="12" t="s">
        <v>21</v>
      </c>
      <c r="C89" s="33">
        <v>991</v>
      </c>
      <c r="D89" s="11" t="s">
        <v>101</v>
      </c>
      <c r="E89" s="10" t="s">
        <v>167</v>
      </c>
      <c r="F89" s="10" t="s">
        <v>22</v>
      </c>
      <c r="G89" s="41">
        <f>G90</f>
        <v>14508.9</v>
      </c>
      <c r="H89" s="41">
        <f>H90</f>
        <v>6292.5</v>
      </c>
      <c r="I89" s="53">
        <f t="shared" si="2"/>
        <v>8216.4</v>
      </c>
      <c r="J89" s="8"/>
      <c r="K89" s="8"/>
    </row>
    <row r="90" spans="1:11" ht="25.5" customHeight="1">
      <c r="A90" s="11" t="s">
        <v>193</v>
      </c>
      <c r="B90" s="11" t="s">
        <v>74</v>
      </c>
      <c r="C90" s="16" t="s">
        <v>68</v>
      </c>
      <c r="D90" s="11" t="s">
        <v>101</v>
      </c>
      <c r="E90" s="11" t="s">
        <v>167</v>
      </c>
      <c r="F90" s="11" t="s">
        <v>232</v>
      </c>
      <c r="G90" s="40">
        <v>14508.9</v>
      </c>
      <c r="H90" s="40">
        <v>6292.5</v>
      </c>
      <c r="I90" s="53">
        <f t="shared" si="2"/>
        <v>8216.4</v>
      </c>
      <c r="J90" s="8"/>
      <c r="K90" s="8"/>
    </row>
    <row r="91" spans="1:11" ht="37.5" customHeight="1">
      <c r="A91" s="11" t="s">
        <v>283</v>
      </c>
      <c r="B91" s="11" t="s">
        <v>240</v>
      </c>
      <c r="C91" s="16" t="s">
        <v>68</v>
      </c>
      <c r="D91" s="11" t="s">
        <v>234</v>
      </c>
      <c r="E91" s="11" t="s">
        <v>235</v>
      </c>
      <c r="F91" s="11" t="s">
        <v>58</v>
      </c>
      <c r="G91" s="65">
        <f>G93+G92</f>
        <v>6352.8</v>
      </c>
      <c r="H91" s="65">
        <f>H93+H92</f>
        <v>2330.7999999999997</v>
      </c>
      <c r="I91" s="73">
        <f t="shared" si="2"/>
        <v>4022.0000000000005</v>
      </c>
      <c r="J91" s="8"/>
      <c r="K91" s="8"/>
    </row>
    <row r="92" spans="1:11" ht="25.5" customHeight="1">
      <c r="A92" s="11" t="s">
        <v>284</v>
      </c>
      <c r="B92" s="11" t="s">
        <v>238</v>
      </c>
      <c r="C92" s="16" t="s">
        <v>68</v>
      </c>
      <c r="D92" s="11" t="s">
        <v>234</v>
      </c>
      <c r="E92" s="11" t="s">
        <v>235</v>
      </c>
      <c r="F92" s="11" t="s">
        <v>236</v>
      </c>
      <c r="G92" s="40">
        <v>4875.5</v>
      </c>
      <c r="H92" s="40">
        <v>1822.1</v>
      </c>
      <c r="I92" s="53">
        <f t="shared" si="2"/>
        <v>3053.4</v>
      </c>
      <c r="J92" s="8"/>
      <c r="K92" s="8"/>
    </row>
    <row r="93" spans="1:11" ht="25.5" customHeight="1">
      <c r="A93" s="11" t="s">
        <v>285</v>
      </c>
      <c r="B93" s="11" t="s">
        <v>239</v>
      </c>
      <c r="C93" s="16" t="s">
        <v>68</v>
      </c>
      <c r="D93" s="11" t="s">
        <v>234</v>
      </c>
      <c r="E93" s="11" t="s">
        <v>235</v>
      </c>
      <c r="F93" s="11" t="s">
        <v>237</v>
      </c>
      <c r="G93" s="40">
        <v>1477.3</v>
      </c>
      <c r="H93" s="40">
        <v>508.7</v>
      </c>
      <c r="I93" s="53">
        <f t="shared" si="2"/>
        <v>968.5999999999999</v>
      </c>
      <c r="J93" s="8"/>
      <c r="K93" s="8"/>
    </row>
    <row r="94" spans="1:11" ht="12" customHeight="1">
      <c r="A94" s="7"/>
      <c r="B94" s="7" t="s">
        <v>33</v>
      </c>
      <c r="C94" s="31" t="s">
        <v>68</v>
      </c>
      <c r="D94" s="7" t="s">
        <v>102</v>
      </c>
      <c r="E94" s="7"/>
      <c r="F94" s="7"/>
      <c r="G94" s="38">
        <f>SUM(G95)+G117</f>
        <v>16098.8</v>
      </c>
      <c r="H94" s="38">
        <f>SUM(H95)+H117</f>
        <v>4311.700000000001</v>
      </c>
      <c r="I94" s="53">
        <f t="shared" si="2"/>
        <v>11787.099999999999</v>
      </c>
      <c r="J94" s="8"/>
      <c r="K94" s="8"/>
    </row>
    <row r="95" spans="1:11" ht="13.5" customHeight="1">
      <c r="A95" s="7" t="s">
        <v>194</v>
      </c>
      <c r="B95" s="7" t="s">
        <v>34</v>
      </c>
      <c r="C95" s="31" t="s">
        <v>68</v>
      </c>
      <c r="D95" s="7" t="s">
        <v>93</v>
      </c>
      <c r="E95" s="7"/>
      <c r="F95" s="7"/>
      <c r="G95" s="38">
        <f>G100+G107+G110+G113</f>
        <v>7579.8</v>
      </c>
      <c r="H95" s="38">
        <f>H101+H107+H110+H113</f>
        <v>926</v>
      </c>
      <c r="I95" s="53">
        <f t="shared" si="2"/>
        <v>6653.8</v>
      </c>
      <c r="J95" s="8"/>
      <c r="K95" s="8"/>
    </row>
    <row r="96" spans="1:12" ht="37.5" customHeight="1" hidden="1">
      <c r="A96" s="11" t="s">
        <v>199</v>
      </c>
      <c r="B96" s="20" t="s">
        <v>35</v>
      </c>
      <c r="C96" s="11" t="s">
        <v>68</v>
      </c>
      <c r="D96" s="11" t="s">
        <v>141</v>
      </c>
      <c r="E96" s="11" t="s">
        <v>169</v>
      </c>
      <c r="F96" s="11"/>
      <c r="G96" s="60" t="str">
        <f>G97</f>
        <v>0,0</v>
      </c>
      <c r="H96" s="60" t="str">
        <f>H97</f>
        <v>0,0</v>
      </c>
      <c r="I96" s="53">
        <f t="shared" si="2"/>
        <v>0</v>
      </c>
      <c r="J96" s="8"/>
      <c r="K96" s="8"/>
      <c r="L96" s="8"/>
    </row>
    <row r="97" spans="1:12" ht="12.75" hidden="1">
      <c r="A97" s="11" t="s">
        <v>200</v>
      </c>
      <c r="B97" s="11" t="s">
        <v>21</v>
      </c>
      <c r="C97" s="11" t="s">
        <v>68</v>
      </c>
      <c r="D97" s="11" t="s">
        <v>141</v>
      </c>
      <c r="E97" s="11" t="s">
        <v>169</v>
      </c>
      <c r="F97" s="11" t="s">
        <v>22</v>
      </c>
      <c r="G97" s="60" t="str">
        <f>G98</f>
        <v>0,0</v>
      </c>
      <c r="H97" s="60" t="str">
        <f>H98</f>
        <v>0,0</v>
      </c>
      <c r="I97" s="53">
        <f t="shared" si="2"/>
        <v>0</v>
      </c>
      <c r="J97" s="8"/>
      <c r="K97" s="8"/>
      <c r="L97" s="8"/>
    </row>
    <row r="98" spans="1:12" ht="24.75" customHeight="1" hidden="1">
      <c r="A98" s="11" t="s">
        <v>201</v>
      </c>
      <c r="B98" s="11" t="s">
        <v>74</v>
      </c>
      <c r="C98" s="11" t="s">
        <v>68</v>
      </c>
      <c r="D98" s="11" t="s">
        <v>141</v>
      </c>
      <c r="E98" s="11" t="s">
        <v>169</v>
      </c>
      <c r="F98" s="11" t="s">
        <v>15</v>
      </c>
      <c r="G98" s="61" t="s">
        <v>225</v>
      </c>
      <c r="H98" s="61" t="s">
        <v>225</v>
      </c>
      <c r="I98" s="53">
        <f t="shared" si="2"/>
        <v>0</v>
      </c>
      <c r="J98" s="8"/>
      <c r="K98" s="8"/>
      <c r="L98" s="8"/>
    </row>
    <row r="99" spans="1:11" ht="29.25" customHeight="1">
      <c r="A99" s="10" t="s">
        <v>195</v>
      </c>
      <c r="B99" s="10" t="s">
        <v>170</v>
      </c>
      <c r="C99" s="32" t="s">
        <v>68</v>
      </c>
      <c r="D99" s="11" t="s">
        <v>103</v>
      </c>
      <c r="E99" s="10" t="s">
        <v>171</v>
      </c>
      <c r="F99" s="11"/>
      <c r="G99" s="41">
        <f>G100</f>
        <v>6307.3</v>
      </c>
      <c r="H99" s="41">
        <f>H100</f>
        <v>926</v>
      </c>
      <c r="I99" s="53">
        <f t="shared" si="2"/>
        <v>5381.3</v>
      </c>
      <c r="J99" s="8"/>
      <c r="K99" s="8"/>
    </row>
    <row r="100" spans="1:11" ht="15.75" customHeight="1">
      <c r="A100" s="11" t="s">
        <v>196</v>
      </c>
      <c r="B100" s="12" t="s">
        <v>21</v>
      </c>
      <c r="C100" s="33">
        <v>991</v>
      </c>
      <c r="D100" s="11" t="s">
        <v>103</v>
      </c>
      <c r="E100" s="10" t="s">
        <v>171</v>
      </c>
      <c r="F100" s="10" t="s">
        <v>22</v>
      </c>
      <c r="G100" s="41">
        <f>G101</f>
        <v>6307.3</v>
      </c>
      <c r="H100" s="41">
        <f>H101</f>
        <v>926</v>
      </c>
      <c r="I100" s="53">
        <f t="shared" si="2"/>
        <v>5381.3</v>
      </c>
      <c r="J100" s="8"/>
      <c r="K100" s="8"/>
    </row>
    <row r="101" spans="1:11" ht="22.5">
      <c r="A101" s="11" t="s">
        <v>197</v>
      </c>
      <c r="B101" s="11" t="s">
        <v>74</v>
      </c>
      <c r="C101" s="16" t="s">
        <v>68</v>
      </c>
      <c r="D101" s="11" t="s">
        <v>103</v>
      </c>
      <c r="E101" s="11" t="s">
        <v>171</v>
      </c>
      <c r="F101" s="11" t="s">
        <v>232</v>
      </c>
      <c r="G101" s="40">
        <v>6307.3</v>
      </c>
      <c r="H101" s="40">
        <v>926</v>
      </c>
      <c r="I101" s="53">
        <f t="shared" si="2"/>
        <v>5381.3</v>
      </c>
      <c r="J101" s="8"/>
      <c r="K101" s="8"/>
    </row>
    <row r="102" spans="1:11" ht="25.5" customHeight="1" hidden="1">
      <c r="A102" s="11" t="s">
        <v>202</v>
      </c>
      <c r="B102" s="17" t="s">
        <v>36</v>
      </c>
      <c r="C102" s="14">
        <v>991</v>
      </c>
      <c r="D102" s="11" t="s">
        <v>103</v>
      </c>
      <c r="E102" s="11" t="s">
        <v>168</v>
      </c>
      <c r="F102" s="11"/>
      <c r="G102" s="40">
        <f>G103</f>
        <v>0</v>
      </c>
      <c r="H102" s="40">
        <f>H103</f>
        <v>0</v>
      </c>
      <c r="I102" s="53">
        <f t="shared" si="2"/>
        <v>0</v>
      </c>
      <c r="J102" s="8"/>
      <c r="K102" s="8"/>
    </row>
    <row r="103" spans="1:11" ht="15.75" customHeight="1" hidden="1">
      <c r="A103" s="11" t="s">
        <v>203</v>
      </c>
      <c r="B103" s="12" t="s">
        <v>21</v>
      </c>
      <c r="C103" s="33">
        <v>991</v>
      </c>
      <c r="D103" s="11" t="s">
        <v>103</v>
      </c>
      <c r="E103" s="11" t="s">
        <v>168</v>
      </c>
      <c r="F103" s="11" t="s">
        <v>22</v>
      </c>
      <c r="G103" s="40">
        <f>G104</f>
        <v>0</v>
      </c>
      <c r="H103" s="40">
        <f>H104</f>
        <v>0</v>
      </c>
      <c r="I103" s="53">
        <f t="shared" si="2"/>
        <v>0</v>
      </c>
      <c r="J103" s="8"/>
      <c r="K103" s="8"/>
    </row>
    <row r="104" spans="1:11" ht="22.5" hidden="1">
      <c r="A104" s="11" t="s">
        <v>204</v>
      </c>
      <c r="B104" s="11" t="s">
        <v>74</v>
      </c>
      <c r="C104" s="16" t="s">
        <v>68</v>
      </c>
      <c r="D104" s="11" t="s">
        <v>103</v>
      </c>
      <c r="E104" s="11" t="s">
        <v>168</v>
      </c>
      <c r="F104" s="11" t="s">
        <v>15</v>
      </c>
      <c r="G104" s="72">
        <v>0</v>
      </c>
      <c r="H104" s="40">
        <v>0</v>
      </c>
      <c r="I104" s="53">
        <f t="shared" si="2"/>
        <v>0</v>
      </c>
      <c r="J104" s="8"/>
      <c r="K104" s="8"/>
    </row>
    <row r="105" spans="1:11" ht="22.5">
      <c r="A105" s="11" t="s">
        <v>286</v>
      </c>
      <c r="B105" s="11" t="s">
        <v>36</v>
      </c>
      <c r="C105" s="16" t="s">
        <v>68</v>
      </c>
      <c r="D105" s="11" t="s">
        <v>316</v>
      </c>
      <c r="E105" s="11" t="s">
        <v>168</v>
      </c>
      <c r="F105" s="11"/>
      <c r="G105" s="85">
        <f>G106</f>
        <v>300</v>
      </c>
      <c r="H105" s="84">
        <f>H106</f>
        <v>0</v>
      </c>
      <c r="I105" s="53">
        <f>G105-H105</f>
        <v>300</v>
      </c>
      <c r="J105" s="8"/>
      <c r="K105" s="8"/>
    </row>
    <row r="106" spans="1:11" ht="12.75">
      <c r="A106" s="11" t="s">
        <v>287</v>
      </c>
      <c r="B106" s="12" t="s">
        <v>21</v>
      </c>
      <c r="C106" s="16" t="s">
        <v>68</v>
      </c>
      <c r="D106" s="11" t="s">
        <v>316</v>
      </c>
      <c r="E106" s="11" t="s">
        <v>168</v>
      </c>
      <c r="F106" s="11" t="s">
        <v>22</v>
      </c>
      <c r="G106" s="85">
        <f>G107</f>
        <v>300</v>
      </c>
      <c r="H106" s="84">
        <f>H107</f>
        <v>0</v>
      </c>
      <c r="I106" s="53">
        <f>G106-H106</f>
        <v>300</v>
      </c>
      <c r="J106" s="8"/>
      <c r="K106" s="8"/>
    </row>
    <row r="107" spans="1:11" ht="22.5">
      <c r="A107" s="11" t="s">
        <v>288</v>
      </c>
      <c r="B107" s="11" t="s">
        <v>74</v>
      </c>
      <c r="C107" s="16" t="s">
        <v>68</v>
      </c>
      <c r="D107" s="11" t="s">
        <v>316</v>
      </c>
      <c r="E107" s="11" t="s">
        <v>168</v>
      </c>
      <c r="F107" s="11" t="s">
        <v>232</v>
      </c>
      <c r="G107" s="85">
        <v>300</v>
      </c>
      <c r="H107" s="84">
        <v>0</v>
      </c>
      <c r="I107" s="53">
        <f>G107-H107</f>
        <v>300</v>
      </c>
      <c r="J107" s="8"/>
      <c r="K107" s="8"/>
    </row>
    <row r="108" spans="1:11" ht="22.5">
      <c r="A108" s="10" t="s">
        <v>313</v>
      </c>
      <c r="B108" s="10" t="s">
        <v>37</v>
      </c>
      <c r="C108" s="10">
        <v>991</v>
      </c>
      <c r="D108" s="10" t="s">
        <v>103</v>
      </c>
      <c r="E108" s="10" t="s">
        <v>172</v>
      </c>
      <c r="F108" s="10"/>
      <c r="G108" s="62" t="str">
        <f>G109</f>
        <v>52,5</v>
      </c>
      <c r="H108" s="62" t="str">
        <f>H109</f>
        <v>0</v>
      </c>
      <c r="I108" s="53">
        <f>G108-H108</f>
        <v>52.5</v>
      </c>
      <c r="J108" s="8"/>
      <c r="K108" s="8"/>
    </row>
    <row r="109" spans="1:11" ht="12.75">
      <c r="A109" s="10" t="s">
        <v>314</v>
      </c>
      <c r="B109" s="11" t="s">
        <v>21</v>
      </c>
      <c r="C109" s="10" t="s">
        <v>68</v>
      </c>
      <c r="D109" s="10" t="s">
        <v>103</v>
      </c>
      <c r="E109" s="10" t="s">
        <v>172</v>
      </c>
      <c r="F109" s="10" t="s">
        <v>22</v>
      </c>
      <c r="G109" s="62" t="str">
        <f>G110</f>
        <v>52,5</v>
      </c>
      <c r="H109" s="62" t="str">
        <f>H110</f>
        <v>0</v>
      </c>
      <c r="I109" s="53">
        <f>G109-H109</f>
        <v>52.5</v>
      </c>
      <c r="J109" s="8"/>
      <c r="K109" s="8"/>
    </row>
    <row r="110" spans="1:11" ht="22.5">
      <c r="A110" s="11" t="s">
        <v>315</v>
      </c>
      <c r="B110" s="11" t="s">
        <v>74</v>
      </c>
      <c r="C110" s="11">
        <v>991</v>
      </c>
      <c r="D110" s="11" t="s">
        <v>103</v>
      </c>
      <c r="E110" s="11" t="s">
        <v>172</v>
      </c>
      <c r="F110" s="11" t="s">
        <v>232</v>
      </c>
      <c r="G110" s="63" t="s">
        <v>189</v>
      </c>
      <c r="H110" s="63" t="s">
        <v>145</v>
      </c>
      <c r="I110" s="53">
        <f>G110-H110</f>
        <v>52.5</v>
      </c>
      <c r="J110" s="8"/>
      <c r="K110" s="8"/>
    </row>
    <row r="111" spans="1:12" ht="12.75">
      <c r="A111" s="10" t="s">
        <v>317</v>
      </c>
      <c r="B111" s="10" t="s">
        <v>226</v>
      </c>
      <c r="C111" s="10">
        <v>991</v>
      </c>
      <c r="D111" s="10" t="s">
        <v>103</v>
      </c>
      <c r="E111" s="10" t="s">
        <v>320</v>
      </c>
      <c r="F111" s="10"/>
      <c r="G111" s="62" t="str">
        <f>G112</f>
        <v>920,0</v>
      </c>
      <c r="H111" s="62" t="str">
        <f>H112</f>
        <v>0</v>
      </c>
      <c r="I111" s="53">
        <f t="shared" si="2"/>
        <v>920</v>
      </c>
      <c r="J111" s="8"/>
      <c r="K111" s="8"/>
      <c r="L111" s="8"/>
    </row>
    <row r="112" spans="1:12" ht="16.5" customHeight="1">
      <c r="A112" s="10" t="s">
        <v>318</v>
      </c>
      <c r="B112" s="11" t="s">
        <v>21</v>
      </c>
      <c r="C112" s="10" t="s">
        <v>68</v>
      </c>
      <c r="D112" s="10" t="s">
        <v>103</v>
      </c>
      <c r="E112" s="10" t="s">
        <v>321</v>
      </c>
      <c r="F112" s="10" t="s">
        <v>22</v>
      </c>
      <c r="G112" s="62" t="str">
        <f>G113</f>
        <v>920,0</v>
      </c>
      <c r="H112" s="62" t="str">
        <f>H113</f>
        <v>0</v>
      </c>
      <c r="I112" s="53">
        <f t="shared" si="2"/>
        <v>920</v>
      </c>
      <c r="J112" s="8"/>
      <c r="K112" s="8"/>
      <c r="L112" s="8"/>
    </row>
    <row r="113" spans="1:12" ht="22.5">
      <c r="A113" s="11" t="s">
        <v>319</v>
      </c>
      <c r="B113" s="11" t="s">
        <v>74</v>
      </c>
      <c r="C113" s="11">
        <v>991</v>
      </c>
      <c r="D113" s="11" t="s">
        <v>103</v>
      </c>
      <c r="E113" s="10" t="s">
        <v>227</v>
      </c>
      <c r="F113" s="11" t="s">
        <v>232</v>
      </c>
      <c r="G113" s="63" t="s">
        <v>322</v>
      </c>
      <c r="H113" s="63" t="s">
        <v>145</v>
      </c>
      <c r="I113" s="53">
        <f t="shared" si="2"/>
        <v>920</v>
      </c>
      <c r="J113" s="8"/>
      <c r="K113" s="8"/>
      <c r="L113" s="8"/>
    </row>
    <row r="114" spans="1:12" ht="18.75" customHeight="1" hidden="1">
      <c r="A114" s="11" t="s">
        <v>228</v>
      </c>
      <c r="B114" s="10" t="s">
        <v>226</v>
      </c>
      <c r="C114" s="11" t="s">
        <v>68</v>
      </c>
      <c r="D114" s="11" t="s">
        <v>103</v>
      </c>
      <c r="E114" s="11" t="s">
        <v>227</v>
      </c>
      <c r="F114" s="11"/>
      <c r="G114" s="63" t="s">
        <v>145</v>
      </c>
      <c r="H114" s="63" t="s">
        <v>225</v>
      </c>
      <c r="I114" s="53">
        <f t="shared" si="2"/>
        <v>0</v>
      </c>
      <c r="J114" s="8"/>
      <c r="K114" s="8"/>
      <c r="L114" s="8"/>
    </row>
    <row r="115" spans="1:12" ht="12.75" hidden="1">
      <c r="A115" s="11" t="s">
        <v>229</v>
      </c>
      <c r="B115" s="11" t="s">
        <v>21</v>
      </c>
      <c r="C115" s="11" t="s">
        <v>68</v>
      </c>
      <c r="D115" s="11" t="s">
        <v>103</v>
      </c>
      <c r="E115" s="11" t="s">
        <v>227</v>
      </c>
      <c r="F115" s="11" t="s">
        <v>22</v>
      </c>
      <c r="G115" s="63" t="s">
        <v>145</v>
      </c>
      <c r="H115" s="63" t="s">
        <v>225</v>
      </c>
      <c r="I115" s="53">
        <f t="shared" si="2"/>
        <v>0</v>
      </c>
      <c r="J115" s="8"/>
      <c r="K115" s="8"/>
      <c r="L115" s="8"/>
    </row>
    <row r="116" spans="1:12" ht="22.5" hidden="1">
      <c r="A116" s="11" t="s">
        <v>230</v>
      </c>
      <c r="B116" s="11" t="s">
        <v>74</v>
      </c>
      <c r="C116" s="11" t="s">
        <v>68</v>
      </c>
      <c r="D116" s="11" t="s">
        <v>103</v>
      </c>
      <c r="E116" s="11" t="s">
        <v>227</v>
      </c>
      <c r="F116" s="11" t="s">
        <v>232</v>
      </c>
      <c r="G116" s="63" t="s">
        <v>145</v>
      </c>
      <c r="H116" s="63" t="s">
        <v>225</v>
      </c>
      <c r="I116" s="53">
        <f t="shared" si="2"/>
        <v>0</v>
      </c>
      <c r="J116" s="8"/>
      <c r="K116" s="8"/>
      <c r="L116" s="8"/>
    </row>
    <row r="117" spans="1:11" ht="12.75" customHeight="1">
      <c r="A117" s="7" t="s">
        <v>198</v>
      </c>
      <c r="B117" s="21" t="s">
        <v>38</v>
      </c>
      <c r="C117" s="66" t="s">
        <v>68</v>
      </c>
      <c r="D117" s="7" t="s">
        <v>104</v>
      </c>
      <c r="E117" s="7"/>
      <c r="F117" s="7"/>
      <c r="G117" s="38">
        <f>G118</f>
        <v>8519</v>
      </c>
      <c r="H117" s="38">
        <f>H118</f>
        <v>3385.7000000000003</v>
      </c>
      <c r="I117" s="53">
        <f t="shared" si="2"/>
        <v>5133.299999999999</v>
      </c>
      <c r="J117" s="8"/>
      <c r="K117" s="8"/>
    </row>
    <row r="118" spans="1:11" ht="34.5" customHeight="1">
      <c r="A118" s="10" t="s">
        <v>199</v>
      </c>
      <c r="B118" s="10" t="s">
        <v>39</v>
      </c>
      <c r="C118" s="32" t="s">
        <v>68</v>
      </c>
      <c r="D118" s="11" t="s">
        <v>105</v>
      </c>
      <c r="E118" s="10" t="s">
        <v>173</v>
      </c>
      <c r="F118" s="10"/>
      <c r="G118" s="39">
        <f>G119+G121+G123</f>
        <v>8519</v>
      </c>
      <c r="H118" s="39">
        <f>H119+H121+H123</f>
        <v>3385.7000000000003</v>
      </c>
      <c r="I118" s="53">
        <f t="shared" si="2"/>
        <v>5133.299999999999</v>
      </c>
      <c r="J118" s="8"/>
      <c r="K118" s="8"/>
    </row>
    <row r="119" spans="1:11" ht="39" customHeight="1">
      <c r="A119" s="10" t="s">
        <v>200</v>
      </c>
      <c r="B119" s="10" t="s">
        <v>69</v>
      </c>
      <c r="C119" s="32" t="s">
        <v>68</v>
      </c>
      <c r="D119" s="11" t="s">
        <v>105</v>
      </c>
      <c r="E119" s="10" t="s">
        <v>173</v>
      </c>
      <c r="F119" s="10" t="s">
        <v>58</v>
      </c>
      <c r="G119" s="39">
        <f>G120</f>
        <v>5772.3</v>
      </c>
      <c r="H119" s="39">
        <f>H120</f>
        <v>2453.9</v>
      </c>
      <c r="I119" s="53">
        <f t="shared" si="2"/>
        <v>3318.4</v>
      </c>
      <c r="J119" s="8"/>
      <c r="K119" s="8"/>
    </row>
    <row r="120" spans="1:11" s="25" customFormat="1" ht="11.25" customHeight="1">
      <c r="A120" s="22" t="s">
        <v>201</v>
      </c>
      <c r="B120" s="23" t="s">
        <v>40</v>
      </c>
      <c r="C120" s="36">
        <v>991</v>
      </c>
      <c r="D120" s="22" t="s">
        <v>105</v>
      </c>
      <c r="E120" s="22" t="s">
        <v>173</v>
      </c>
      <c r="F120" s="22" t="s">
        <v>41</v>
      </c>
      <c r="G120" s="42">
        <f>4430+1342.3</f>
        <v>5772.3</v>
      </c>
      <c r="H120" s="42">
        <f>1863.5+590.4</f>
        <v>2453.9</v>
      </c>
      <c r="I120" s="53">
        <f t="shared" si="2"/>
        <v>3318.4</v>
      </c>
      <c r="J120" s="24"/>
      <c r="K120" s="24"/>
    </row>
    <row r="121" spans="1:11" s="25" customFormat="1" ht="11.25" customHeight="1">
      <c r="A121" s="22" t="s">
        <v>289</v>
      </c>
      <c r="B121" s="12" t="s">
        <v>21</v>
      </c>
      <c r="C121" s="33">
        <v>991</v>
      </c>
      <c r="D121" s="22" t="s">
        <v>105</v>
      </c>
      <c r="E121" s="22" t="s">
        <v>173</v>
      </c>
      <c r="F121" s="22" t="s">
        <v>22</v>
      </c>
      <c r="G121" s="42">
        <f>G122</f>
        <v>2696.7</v>
      </c>
      <c r="H121" s="42">
        <f>H122</f>
        <v>922</v>
      </c>
      <c r="I121" s="53">
        <f t="shared" si="2"/>
        <v>1774.6999999999998</v>
      </c>
      <c r="J121" s="24"/>
      <c r="K121" s="24"/>
    </row>
    <row r="122" spans="1:11" s="25" customFormat="1" ht="24" customHeight="1">
      <c r="A122" s="22" t="s">
        <v>290</v>
      </c>
      <c r="B122" s="11" t="s">
        <v>74</v>
      </c>
      <c r="C122" s="16" t="s">
        <v>68</v>
      </c>
      <c r="D122" s="22" t="s">
        <v>105</v>
      </c>
      <c r="E122" s="22" t="s">
        <v>173</v>
      </c>
      <c r="F122" s="22" t="s">
        <v>232</v>
      </c>
      <c r="G122" s="42">
        <v>2696.7</v>
      </c>
      <c r="H122" s="42">
        <v>922</v>
      </c>
      <c r="I122" s="53">
        <f t="shared" si="2"/>
        <v>1774.6999999999998</v>
      </c>
      <c r="J122" s="24"/>
      <c r="K122" s="24"/>
    </row>
    <row r="123" spans="1:11" s="25" customFormat="1" ht="12.75" customHeight="1">
      <c r="A123" s="22" t="s">
        <v>291</v>
      </c>
      <c r="B123" s="11" t="s">
        <v>76</v>
      </c>
      <c r="C123" s="16" t="s">
        <v>68</v>
      </c>
      <c r="D123" s="22" t="s">
        <v>105</v>
      </c>
      <c r="E123" s="22" t="s">
        <v>173</v>
      </c>
      <c r="F123" s="22" t="s">
        <v>77</v>
      </c>
      <c r="G123" s="42">
        <f>G124</f>
        <v>50</v>
      </c>
      <c r="H123" s="42">
        <f>H124</f>
        <v>9.8</v>
      </c>
      <c r="I123" s="53">
        <f t="shared" si="2"/>
        <v>40.2</v>
      </c>
      <c r="J123" s="24"/>
      <c r="K123" s="24"/>
    </row>
    <row r="124" spans="1:11" s="25" customFormat="1" ht="12.75" customHeight="1">
      <c r="A124" s="26" t="s">
        <v>292</v>
      </c>
      <c r="B124" s="11" t="s">
        <v>16</v>
      </c>
      <c r="C124" s="16" t="s">
        <v>68</v>
      </c>
      <c r="D124" s="22" t="s">
        <v>105</v>
      </c>
      <c r="E124" s="22" t="s">
        <v>173</v>
      </c>
      <c r="F124" s="22" t="s">
        <v>231</v>
      </c>
      <c r="G124" s="42">
        <v>50</v>
      </c>
      <c r="H124" s="42">
        <v>9.8</v>
      </c>
      <c r="I124" s="53">
        <f t="shared" si="2"/>
        <v>40.2</v>
      </c>
      <c r="J124" s="24"/>
      <c r="K124" s="24"/>
    </row>
    <row r="125" spans="1:11" ht="11.25" customHeight="1">
      <c r="A125" s="7"/>
      <c r="B125" s="7" t="s">
        <v>42</v>
      </c>
      <c r="C125" s="31" t="s">
        <v>68</v>
      </c>
      <c r="D125" s="7" t="s">
        <v>106</v>
      </c>
      <c r="E125" s="7"/>
      <c r="F125" s="7"/>
      <c r="G125" s="38">
        <f>G130+G126</f>
        <v>784.1</v>
      </c>
      <c r="H125" s="38">
        <f>H130+H126</f>
        <v>269.6</v>
      </c>
      <c r="I125" s="53">
        <f t="shared" si="2"/>
        <v>514.5</v>
      </c>
      <c r="J125" s="8"/>
      <c r="K125" s="8"/>
    </row>
    <row r="126" spans="1:11" ht="24.75" customHeight="1">
      <c r="A126" s="7" t="s">
        <v>205</v>
      </c>
      <c r="B126" s="7" t="s">
        <v>44</v>
      </c>
      <c r="C126" s="31" t="s">
        <v>68</v>
      </c>
      <c r="D126" s="7" t="s">
        <v>104</v>
      </c>
      <c r="E126" s="7"/>
      <c r="F126" s="7"/>
      <c r="G126" s="38">
        <f aca="true" t="shared" si="4" ref="G126:H128">G127</f>
        <v>100</v>
      </c>
      <c r="H126" s="38">
        <f>H127</f>
        <v>13</v>
      </c>
      <c r="I126" s="53">
        <f t="shared" si="2"/>
        <v>87</v>
      </c>
      <c r="J126" s="8"/>
      <c r="K126" s="8"/>
    </row>
    <row r="127" spans="1:11" ht="48.75" customHeight="1">
      <c r="A127" s="11" t="s">
        <v>206</v>
      </c>
      <c r="B127" s="64" t="s">
        <v>142</v>
      </c>
      <c r="C127" s="16" t="s">
        <v>68</v>
      </c>
      <c r="D127" s="11" t="s">
        <v>107</v>
      </c>
      <c r="E127" s="11" t="s">
        <v>174</v>
      </c>
      <c r="F127" s="11"/>
      <c r="G127" s="40">
        <f t="shared" si="4"/>
        <v>100</v>
      </c>
      <c r="H127" s="65">
        <f t="shared" si="4"/>
        <v>13</v>
      </c>
      <c r="I127" s="53">
        <f t="shared" si="2"/>
        <v>87</v>
      </c>
      <c r="J127" s="8"/>
      <c r="K127" s="8"/>
    </row>
    <row r="128" spans="1:11" ht="21" customHeight="1">
      <c r="A128" s="11" t="s">
        <v>207</v>
      </c>
      <c r="B128" s="12" t="s">
        <v>21</v>
      </c>
      <c r="C128" s="33">
        <v>991</v>
      </c>
      <c r="D128" s="11" t="s">
        <v>107</v>
      </c>
      <c r="E128" s="11" t="s">
        <v>174</v>
      </c>
      <c r="F128" s="11" t="s">
        <v>22</v>
      </c>
      <c r="G128" s="40">
        <f t="shared" si="4"/>
        <v>100</v>
      </c>
      <c r="H128" s="40">
        <f t="shared" si="4"/>
        <v>13</v>
      </c>
      <c r="I128" s="53">
        <f t="shared" si="2"/>
        <v>87</v>
      </c>
      <c r="J128" s="8"/>
      <c r="K128" s="8"/>
    </row>
    <row r="129" spans="1:11" ht="26.25" customHeight="1">
      <c r="A129" s="11" t="s">
        <v>208</v>
      </c>
      <c r="B129" s="11" t="s">
        <v>74</v>
      </c>
      <c r="C129" s="16" t="s">
        <v>68</v>
      </c>
      <c r="D129" s="11" t="s">
        <v>107</v>
      </c>
      <c r="E129" s="11" t="s">
        <v>174</v>
      </c>
      <c r="F129" s="11" t="s">
        <v>232</v>
      </c>
      <c r="G129" s="40">
        <v>100</v>
      </c>
      <c r="H129" s="40">
        <v>13</v>
      </c>
      <c r="I129" s="53">
        <f t="shared" si="2"/>
        <v>87</v>
      </c>
      <c r="J129" s="8"/>
      <c r="K129" s="8"/>
    </row>
    <row r="130" spans="1:11" ht="13.5" customHeight="1">
      <c r="A130" s="7" t="s">
        <v>113</v>
      </c>
      <c r="B130" s="21" t="s">
        <v>45</v>
      </c>
      <c r="C130" s="66" t="s">
        <v>68</v>
      </c>
      <c r="D130" s="7" t="s">
        <v>108</v>
      </c>
      <c r="E130" s="7"/>
      <c r="F130" s="7"/>
      <c r="G130" s="38">
        <f aca="true" t="shared" si="5" ref="G130:H132">G131</f>
        <v>684.1</v>
      </c>
      <c r="H130" s="38">
        <f t="shared" si="5"/>
        <v>256.6</v>
      </c>
      <c r="I130" s="53">
        <f t="shared" si="2"/>
        <v>427.5</v>
      </c>
      <c r="J130" s="8"/>
      <c r="K130" s="8"/>
    </row>
    <row r="131" spans="1:11" ht="24.75" customHeight="1">
      <c r="A131" s="10" t="s">
        <v>293</v>
      </c>
      <c r="B131" s="10" t="s">
        <v>46</v>
      </c>
      <c r="C131" s="32" t="s">
        <v>68</v>
      </c>
      <c r="D131" s="11" t="s">
        <v>109</v>
      </c>
      <c r="E131" s="10" t="s">
        <v>175</v>
      </c>
      <c r="F131" s="10"/>
      <c r="G131" s="41">
        <f t="shared" si="5"/>
        <v>684.1</v>
      </c>
      <c r="H131" s="41">
        <f t="shared" si="5"/>
        <v>256.6</v>
      </c>
      <c r="I131" s="53">
        <f t="shared" si="2"/>
        <v>427.5</v>
      </c>
      <c r="J131" s="8"/>
      <c r="K131" s="8"/>
    </row>
    <row r="132" spans="1:11" ht="18" customHeight="1">
      <c r="A132" s="10" t="s">
        <v>294</v>
      </c>
      <c r="B132" s="12" t="s">
        <v>21</v>
      </c>
      <c r="C132" s="33">
        <v>991</v>
      </c>
      <c r="D132" s="11" t="s">
        <v>109</v>
      </c>
      <c r="E132" s="10" t="s">
        <v>175</v>
      </c>
      <c r="F132" s="10" t="s">
        <v>22</v>
      </c>
      <c r="G132" s="41">
        <f t="shared" si="5"/>
        <v>684.1</v>
      </c>
      <c r="H132" s="41">
        <f t="shared" si="5"/>
        <v>256.6</v>
      </c>
      <c r="I132" s="53">
        <f t="shared" si="2"/>
        <v>427.5</v>
      </c>
      <c r="J132" s="8"/>
      <c r="K132" s="8"/>
    </row>
    <row r="133" spans="1:11" ht="25.5" customHeight="1">
      <c r="A133" s="11" t="s">
        <v>295</v>
      </c>
      <c r="B133" s="11" t="s">
        <v>74</v>
      </c>
      <c r="C133" s="16" t="s">
        <v>68</v>
      </c>
      <c r="D133" s="11" t="s">
        <v>109</v>
      </c>
      <c r="E133" s="11" t="s">
        <v>175</v>
      </c>
      <c r="F133" s="11" t="s">
        <v>232</v>
      </c>
      <c r="G133" s="40">
        <v>684.1</v>
      </c>
      <c r="H133" s="40">
        <v>256.6</v>
      </c>
      <c r="I133" s="53">
        <f t="shared" si="2"/>
        <v>427.5</v>
      </c>
      <c r="J133" s="8"/>
      <c r="K133" s="8"/>
    </row>
    <row r="134" spans="1:11" ht="12.75">
      <c r="A134" s="7"/>
      <c r="B134" s="7" t="s">
        <v>47</v>
      </c>
      <c r="C134" s="31" t="s">
        <v>68</v>
      </c>
      <c r="D134" s="7" t="s">
        <v>110</v>
      </c>
      <c r="E134" s="7"/>
      <c r="F134" s="7"/>
      <c r="G134" s="38">
        <f>G135</f>
        <v>15077.5</v>
      </c>
      <c r="H134" s="38">
        <f>H135</f>
        <v>6112.700000000001</v>
      </c>
      <c r="I134" s="53">
        <f t="shared" si="2"/>
        <v>8964.8</v>
      </c>
      <c r="J134" s="8"/>
      <c r="K134" s="8"/>
    </row>
    <row r="135" spans="1:11" ht="12.75" customHeight="1">
      <c r="A135" s="7" t="s">
        <v>115</v>
      </c>
      <c r="B135" s="7" t="s">
        <v>48</v>
      </c>
      <c r="C135" s="31" t="s">
        <v>68</v>
      </c>
      <c r="D135" s="7" t="s">
        <v>111</v>
      </c>
      <c r="E135" s="7"/>
      <c r="F135" s="7"/>
      <c r="G135" s="38">
        <f>G136+G139</f>
        <v>15077.5</v>
      </c>
      <c r="H135" s="38">
        <f>H136+H139</f>
        <v>6112.700000000001</v>
      </c>
      <c r="I135" s="53">
        <f t="shared" si="2"/>
        <v>8964.8</v>
      </c>
      <c r="J135" s="8"/>
      <c r="K135" s="8"/>
    </row>
    <row r="136" spans="1:11" ht="26.25" customHeight="1">
      <c r="A136" s="10" t="s">
        <v>296</v>
      </c>
      <c r="B136" s="10" t="s">
        <v>49</v>
      </c>
      <c r="C136" s="32" t="s">
        <v>68</v>
      </c>
      <c r="D136" s="11" t="s">
        <v>112</v>
      </c>
      <c r="E136" s="10" t="s">
        <v>176</v>
      </c>
      <c r="F136" s="10"/>
      <c r="G136" s="41">
        <f>G137</f>
        <v>9194</v>
      </c>
      <c r="H136" s="41">
        <f>H137</f>
        <v>4875.3</v>
      </c>
      <c r="I136" s="53">
        <f t="shared" si="2"/>
        <v>4318.7</v>
      </c>
      <c r="J136" s="8"/>
      <c r="K136" s="8"/>
    </row>
    <row r="137" spans="1:11" ht="15" customHeight="1">
      <c r="A137" s="10" t="s">
        <v>297</v>
      </c>
      <c r="B137" s="12" t="s">
        <v>21</v>
      </c>
      <c r="C137" s="33">
        <v>991</v>
      </c>
      <c r="D137" s="11" t="s">
        <v>112</v>
      </c>
      <c r="E137" s="10" t="s">
        <v>176</v>
      </c>
      <c r="F137" s="10" t="s">
        <v>22</v>
      </c>
      <c r="G137" s="41">
        <f>G138</f>
        <v>9194</v>
      </c>
      <c r="H137" s="41">
        <f>H138</f>
        <v>4875.3</v>
      </c>
      <c r="I137" s="53">
        <f t="shared" si="2"/>
        <v>4318.7</v>
      </c>
      <c r="J137" s="8"/>
      <c r="K137" s="8"/>
    </row>
    <row r="138" spans="1:11" ht="27" customHeight="1">
      <c r="A138" s="11" t="s">
        <v>298</v>
      </c>
      <c r="B138" s="11" t="s">
        <v>74</v>
      </c>
      <c r="C138" s="16" t="s">
        <v>68</v>
      </c>
      <c r="D138" s="11" t="s">
        <v>112</v>
      </c>
      <c r="E138" s="11" t="s">
        <v>176</v>
      </c>
      <c r="F138" s="11" t="s">
        <v>232</v>
      </c>
      <c r="G138" s="40">
        <v>9194</v>
      </c>
      <c r="H138" s="40">
        <v>4875.3</v>
      </c>
      <c r="I138" s="53">
        <f t="shared" si="2"/>
        <v>4318.7</v>
      </c>
      <c r="J138" s="8"/>
      <c r="K138" s="8"/>
    </row>
    <row r="139" spans="1:11" ht="27.75" customHeight="1">
      <c r="A139" s="11" t="s">
        <v>299</v>
      </c>
      <c r="B139" s="10" t="s">
        <v>50</v>
      </c>
      <c r="C139" s="32" t="s">
        <v>68</v>
      </c>
      <c r="D139" s="11" t="s">
        <v>112</v>
      </c>
      <c r="E139" s="10" t="s">
        <v>177</v>
      </c>
      <c r="F139" s="10"/>
      <c r="G139" s="41">
        <f>G140</f>
        <v>5883.5</v>
      </c>
      <c r="H139" s="41">
        <f>H140</f>
        <v>1237.4</v>
      </c>
      <c r="I139" s="53">
        <f t="shared" si="2"/>
        <v>4646.1</v>
      </c>
      <c r="J139" s="8"/>
      <c r="K139" s="8"/>
    </row>
    <row r="140" spans="1:11" ht="16.5" customHeight="1">
      <c r="A140" s="11" t="s">
        <v>300</v>
      </c>
      <c r="B140" s="12" t="s">
        <v>21</v>
      </c>
      <c r="C140" s="33">
        <v>991</v>
      </c>
      <c r="D140" s="11" t="s">
        <v>112</v>
      </c>
      <c r="E140" s="10" t="s">
        <v>177</v>
      </c>
      <c r="F140" s="10" t="s">
        <v>22</v>
      </c>
      <c r="G140" s="41">
        <f>G141</f>
        <v>5883.5</v>
      </c>
      <c r="H140" s="41">
        <f>H141</f>
        <v>1237.4</v>
      </c>
      <c r="I140" s="53">
        <f t="shared" si="2"/>
        <v>4646.1</v>
      </c>
      <c r="J140" s="8"/>
      <c r="K140" s="8"/>
    </row>
    <row r="141" spans="1:11" ht="24" customHeight="1">
      <c r="A141" s="11" t="s">
        <v>301</v>
      </c>
      <c r="B141" s="11" t="s">
        <v>74</v>
      </c>
      <c r="C141" s="16" t="s">
        <v>68</v>
      </c>
      <c r="D141" s="11" t="s">
        <v>112</v>
      </c>
      <c r="E141" s="11" t="s">
        <v>177</v>
      </c>
      <c r="F141" s="11" t="s">
        <v>232</v>
      </c>
      <c r="G141" s="40">
        <v>5883.5</v>
      </c>
      <c r="H141" s="40">
        <v>1237.4</v>
      </c>
      <c r="I141" s="53">
        <f t="shared" si="2"/>
        <v>4646.1</v>
      </c>
      <c r="J141" s="8"/>
      <c r="K141" s="8"/>
    </row>
    <row r="142" spans="1:11" ht="12.75" customHeight="1">
      <c r="A142" s="7"/>
      <c r="B142" s="7" t="s">
        <v>51</v>
      </c>
      <c r="C142" s="31" t="s">
        <v>68</v>
      </c>
      <c r="D142" s="7" t="s">
        <v>113</v>
      </c>
      <c r="E142" s="7"/>
      <c r="F142" s="7"/>
      <c r="G142" s="67">
        <f>G147+G143</f>
        <v>4106.4</v>
      </c>
      <c r="H142" s="67">
        <f>H147+H143</f>
        <v>1563.3999999999999</v>
      </c>
      <c r="I142" s="53">
        <f t="shared" si="2"/>
        <v>2543</v>
      </c>
      <c r="J142" s="8"/>
      <c r="K142" s="8"/>
    </row>
    <row r="143" spans="1:11" ht="16.5" customHeight="1">
      <c r="A143" s="46">
        <v>12</v>
      </c>
      <c r="B143" s="47" t="s">
        <v>52</v>
      </c>
      <c r="C143" s="46">
        <v>991</v>
      </c>
      <c r="D143" s="68" t="s">
        <v>90</v>
      </c>
      <c r="E143" s="46"/>
      <c r="F143" s="69"/>
      <c r="G143" s="70">
        <f aca="true" t="shared" si="6" ref="G143:H145">G144</f>
        <v>494.2</v>
      </c>
      <c r="H143" s="70">
        <f t="shared" si="6"/>
        <v>247.1</v>
      </c>
      <c r="I143" s="53">
        <f t="shared" si="2"/>
        <v>247.1</v>
      </c>
      <c r="J143" s="8"/>
      <c r="K143" s="8"/>
    </row>
    <row r="144" spans="1:11" ht="27" customHeight="1">
      <c r="A144" s="11" t="s">
        <v>302</v>
      </c>
      <c r="B144" s="27" t="s">
        <v>53</v>
      </c>
      <c r="C144" s="37">
        <v>991</v>
      </c>
      <c r="D144" s="16" t="s">
        <v>241</v>
      </c>
      <c r="E144" s="16" t="s">
        <v>178</v>
      </c>
      <c r="F144" s="16"/>
      <c r="G144" s="43">
        <f t="shared" si="6"/>
        <v>494.2</v>
      </c>
      <c r="H144" s="43">
        <f t="shared" si="6"/>
        <v>247.1</v>
      </c>
      <c r="I144" s="53">
        <f t="shared" si="2"/>
        <v>247.1</v>
      </c>
      <c r="J144" s="8"/>
      <c r="K144" s="8"/>
    </row>
    <row r="145" spans="1:11" ht="15" customHeight="1">
      <c r="A145" s="11" t="s">
        <v>303</v>
      </c>
      <c r="B145" s="27" t="s">
        <v>55</v>
      </c>
      <c r="C145" s="37">
        <v>991</v>
      </c>
      <c r="D145" s="16" t="s">
        <v>241</v>
      </c>
      <c r="E145" s="16" t="s">
        <v>178</v>
      </c>
      <c r="F145" s="16" t="s">
        <v>56</v>
      </c>
      <c r="G145" s="43">
        <f t="shared" si="6"/>
        <v>494.2</v>
      </c>
      <c r="H145" s="43">
        <f t="shared" si="6"/>
        <v>247.1</v>
      </c>
      <c r="I145" s="53">
        <f t="shared" si="2"/>
        <v>247.1</v>
      </c>
      <c r="J145" s="8"/>
      <c r="K145" s="8"/>
    </row>
    <row r="146" spans="1:11" ht="15" customHeight="1">
      <c r="A146" s="11" t="s">
        <v>304</v>
      </c>
      <c r="B146" s="11" t="s">
        <v>82</v>
      </c>
      <c r="C146" s="16" t="s">
        <v>68</v>
      </c>
      <c r="D146" s="16" t="s">
        <v>241</v>
      </c>
      <c r="E146" s="16" t="s">
        <v>178</v>
      </c>
      <c r="F146" s="16" t="s">
        <v>179</v>
      </c>
      <c r="G146" s="43">
        <v>494.2</v>
      </c>
      <c r="H146" s="43">
        <v>247.1</v>
      </c>
      <c r="I146" s="53">
        <f t="shared" si="2"/>
        <v>247.1</v>
      </c>
      <c r="J146" s="8"/>
      <c r="K146" s="8"/>
    </row>
    <row r="147" spans="1:11" ht="12.75" customHeight="1">
      <c r="A147" s="7" t="s">
        <v>209</v>
      </c>
      <c r="B147" s="7" t="s">
        <v>54</v>
      </c>
      <c r="C147" s="31" t="s">
        <v>68</v>
      </c>
      <c r="D147" s="7" t="s">
        <v>95</v>
      </c>
      <c r="E147" s="7"/>
      <c r="F147" s="7"/>
      <c r="G147" s="67">
        <f>G148+G151</f>
        <v>3612.2</v>
      </c>
      <c r="H147" s="67">
        <f>H148+H151</f>
        <v>1316.3</v>
      </c>
      <c r="I147" s="53">
        <f t="shared" si="2"/>
        <v>2295.8999999999996</v>
      </c>
      <c r="J147" s="8"/>
      <c r="K147" s="8"/>
    </row>
    <row r="148" spans="1:11" ht="38.25" customHeight="1">
      <c r="A148" s="10" t="s">
        <v>210</v>
      </c>
      <c r="B148" s="10" t="s">
        <v>180</v>
      </c>
      <c r="C148" s="32" t="s">
        <v>68</v>
      </c>
      <c r="D148" s="11" t="s">
        <v>114</v>
      </c>
      <c r="E148" s="10" t="s">
        <v>181</v>
      </c>
      <c r="F148" s="10"/>
      <c r="G148" s="41">
        <f>G149</f>
        <v>2423.1</v>
      </c>
      <c r="H148" s="41">
        <f>H149</f>
        <v>997.8</v>
      </c>
      <c r="I148" s="53">
        <f t="shared" si="2"/>
        <v>1425.3</v>
      </c>
      <c r="J148" s="8"/>
      <c r="K148" s="8"/>
    </row>
    <row r="149" spans="1:11" ht="15.75" customHeight="1">
      <c r="A149" s="11" t="s">
        <v>211</v>
      </c>
      <c r="B149" s="11" t="s">
        <v>55</v>
      </c>
      <c r="C149" s="16" t="s">
        <v>68</v>
      </c>
      <c r="D149" s="11" t="s">
        <v>114</v>
      </c>
      <c r="E149" s="10" t="s">
        <v>181</v>
      </c>
      <c r="F149" s="11" t="s">
        <v>56</v>
      </c>
      <c r="G149" s="43">
        <f>G150</f>
        <v>2423.1</v>
      </c>
      <c r="H149" s="43">
        <f>H150</f>
        <v>997.8</v>
      </c>
      <c r="I149" s="53">
        <f t="shared" si="2"/>
        <v>1425.3</v>
      </c>
      <c r="J149" s="8"/>
      <c r="K149" s="8"/>
    </row>
    <row r="150" spans="1:11" ht="15.75" customHeight="1">
      <c r="A150" s="11" t="s">
        <v>212</v>
      </c>
      <c r="B150" s="11" t="s">
        <v>82</v>
      </c>
      <c r="C150" s="16" t="s">
        <v>68</v>
      </c>
      <c r="D150" s="11" t="s">
        <v>114</v>
      </c>
      <c r="E150" s="10" t="s">
        <v>181</v>
      </c>
      <c r="F150" s="11" t="s">
        <v>182</v>
      </c>
      <c r="G150" s="43">
        <v>2423.1</v>
      </c>
      <c r="H150" s="43">
        <v>997.8</v>
      </c>
      <c r="I150" s="53">
        <f t="shared" si="2"/>
        <v>1425.3</v>
      </c>
      <c r="J150" s="8"/>
      <c r="K150" s="8"/>
    </row>
    <row r="151" spans="1:11" ht="26.25" customHeight="1">
      <c r="A151" s="10" t="s">
        <v>305</v>
      </c>
      <c r="B151" s="10" t="s">
        <v>183</v>
      </c>
      <c r="C151" s="14">
        <v>991</v>
      </c>
      <c r="D151" s="11" t="s">
        <v>114</v>
      </c>
      <c r="E151" s="10" t="s">
        <v>184</v>
      </c>
      <c r="F151" s="10"/>
      <c r="G151" s="39">
        <f>G152</f>
        <v>1189.1</v>
      </c>
      <c r="H151" s="39">
        <f>H152</f>
        <v>318.5</v>
      </c>
      <c r="I151" s="53">
        <f aca="true" t="shared" si="7" ref="I151:I164">G151-H151</f>
        <v>870.5999999999999</v>
      </c>
      <c r="J151" s="8"/>
      <c r="K151" s="8"/>
    </row>
    <row r="152" spans="1:11" ht="14.25" customHeight="1">
      <c r="A152" s="11" t="s">
        <v>213</v>
      </c>
      <c r="B152" s="11" t="s">
        <v>55</v>
      </c>
      <c r="C152" s="16" t="s">
        <v>68</v>
      </c>
      <c r="D152" s="11" t="s">
        <v>114</v>
      </c>
      <c r="E152" s="10" t="s">
        <v>184</v>
      </c>
      <c r="F152" s="11" t="s">
        <v>56</v>
      </c>
      <c r="G152" s="40">
        <f>G153</f>
        <v>1189.1</v>
      </c>
      <c r="H152" s="40">
        <f>H153</f>
        <v>318.5</v>
      </c>
      <c r="I152" s="53">
        <f t="shared" si="7"/>
        <v>870.5999999999999</v>
      </c>
      <c r="J152" s="8"/>
      <c r="K152" s="8"/>
    </row>
    <row r="153" spans="1:11" ht="16.5" customHeight="1">
      <c r="A153" s="11" t="s">
        <v>214</v>
      </c>
      <c r="B153" s="11" t="s">
        <v>143</v>
      </c>
      <c r="C153" s="16" t="s">
        <v>68</v>
      </c>
      <c r="D153" s="11" t="s">
        <v>114</v>
      </c>
      <c r="E153" s="10" t="s">
        <v>184</v>
      </c>
      <c r="F153" s="11" t="s">
        <v>144</v>
      </c>
      <c r="G153" s="40">
        <v>1189.1</v>
      </c>
      <c r="H153" s="40">
        <v>318.5</v>
      </c>
      <c r="I153" s="53">
        <f t="shared" si="7"/>
        <v>870.5999999999999</v>
      </c>
      <c r="J153" s="8"/>
      <c r="K153" s="8"/>
    </row>
    <row r="154" spans="1:11" ht="14.25" customHeight="1">
      <c r="A154" s="7"/>
      <c r="B154" s="7" t="s">
        <v>59</v>
      </c>
      <c r="C154" s="31" t="s">
        <v>68</v>
      </c>
      <c r="D154" s="7" t="s">
        <v>115</v>
      </c>
      <c r="E154" s="7"/>
      <c r="F154" s="7"/>
      <c r="G154" s="38">
        <f aca="true" t="shared" si="8" ref="G154:H157">G155</f>
        <v>400</v>
      </c>
      <c r="H154" s="38">
        <f t="shared" si="8"/>
        <v>0</v>
      </c>
      <c r="I154" s="53">
        <f t="shared" si="7"/>
        <v>400</v>
      </c>
      <c r="J154" s="8"/>
      <c r="K154" s="8"/>
    </row>
    <row r="155" spans="1:11" ht="14.25" customHeight="1">
      <c r="A155" s="7" t="s">
        <v>215</v>
      </c>
      <c r="B155" s="7" t="s">
        <v>60</v>
      </c>
      <c r="C155" s="31" t="s">
        <v>68</v>
      </c>
      <c r="D155" s="7" t="s">
        <v>111</v>
      </c>
      <c r="E155" s="7"/>
      <c r="F155" s="7"/>
      <c r="G155" s="38">
        <f t="shared" si="8"/>
        <v>400</v>
      </c>
      <c r="H155" s="38">
        <f t="shared" si="8"/>
        <v>0</v>
      </c>
      <c r="I155" s="53">
        <f t="shared" si="7"/>
        <v>400</v>
      </c>
      <c r="J155" s="8"/>
      <c r="K155" s="8"/>
    </row>
    <row r="156" spans="1:11" ht="24.75" customHeight="1">
      <c r="A156" s="10" t="s">
        <v>216</v>
      </c>
      <c r="B156" s="10" t="s">
        <v>61</v>
      </c>
      <c r="C156" s="32" t="s">
        <v>68</v>
      </c>
      <c r="D156" s="11" t="s">
        <v>116</v>
      </c>
      <c r="E156" s="10" t="s">
        <v>187</v>
      </c>
      <c r="F156" s="10"/>
      <c r="G156" s="41">
        <f t="shared" si="8"/>
        <v>400</v>
      </c>
      <c r="H156" s="41">
        <f t="shared" si="8"/>
        <v>0</v>
      </c>
      <c r="I156" s="53">
        <f t="shared" si="7"/>
        <v>400</v>
      </c>
      <c r="J156" s="8"/>
      <c r="K156" s="8"/>
    </row>
    <row r="157" spans="1:11" ht="15" customHeight="1">
      <c r="A157" s="10" t="s">
        <v>217</v>
      </c>
      <c r="B157" s="12" t="s">
        <v>21</v>
      </c>
      <c r="C157" s="33">
        <v>991</v>
      </c>
      <c r="D157" s="11" t="s">
        <v>117</v>
      </c>
      <c r="E157" s="10" t="s">
        <v>187</v>
      </c>
      <c r="F157" s="10" t="s">
        <v>22</v>
      </c>
      <c r="G157" s="41">
        <f t="shared" si="8"/>
        <v>400</v>
      </c>
      <c r="H157" s="41">
        <f t="shared" si="8"/>
        <v>0</v>
      </c>
      <c r="I157" s="53">
        <f t="shared" si="7"/>
        <v>400</v>
      </c>
      <c r="J157" s="8"/>
      <c r="K157" s="8"/>
    </row>
    <row r="158" spans="1:11" ht="25.5" customHeight="1">
      <c r="A158" s="11" t="s">
        <v>218</v>
      </c>
      <c r="B158" s="11" t="s">
        <v>74</v>
      </c>
      <c r="C158" s="16" t="s">
        <v>68</v>
      </c>
      <c r="D158" s="11" t="s">
        <v>116</v>
      </c>
      <c r="E158" s="11" t="s">
        <v>187</v>
      </c>
      <c r="F158" s="11" t="s">
        <v>232</v>
      </c>
      <c r="G158" s="40">
        <v>400</v>
      </c>
      <c r="H158" s="40">
        <v>0</v>
      </c>
      <c r="I158" s="53">
        <f t="shared" si="7"/>
        <v>400</v>
      </c>
      <c r="J158" s="8"/>
      <c r="K158" s="8"/>
    </row>
    <row r="159" spans="1:11" ht="14.25" customHeight="1">
      <c r="A159" s="7"/>
      <c r="B159" s="19" t="s">
        <v>62</v>
      </c>
      <c r="C159" s="71">
        <v>991</v>
      </c>
      <c r="D159" s="7" t="s">
        <v>118</v>
      </c>
      <c r="E159" s="7"/>
      <c r="F159" s="7"/>
      <c r="G159" s="38">
        <f aca="true" t="shared" si="9" ref="G159:H162">G160</f>
        <v>1595.6</v>
      </c>
      <c r="H159" s="38">
        <f t="shared" si="9"/>
        <v>391.9</v>
      </c>
      <c r="I159" s="53">
        <f t="shared" si="7"/>
        <v>1203.6999999999998</v>
      </c>
      <c r="J159" s="8"/>
      <c r="K159" s="8"/>
    </row>
    <row r="160" spans="1:11" ht="14.25" customHeight="1">
      <c r="A160" s="7" t="s">
        <v>219</v>
      </c>
      <c r="B160" s="7" t="s">
        <v>63</v>
      </c>
      <c r="C160" s="31" t="s">
        <v>68</v>
      </c>
      <c r="D160" s="7" t="s">
        <v>119</v>
      </c>
      <c r="E160" s="7"/>
      <c r="F160" s="7"/>
      <c r="G160" s="38">
        <f t="shared" si="9"/>
        <v>1595.6</v>
      </c>
      <c r="H160" s="38">
        <f t="shared" si="9"/>
        <v>391.9</v>
      </c>
      <c r="I160" s="53">
        <f t="shared" si="7"/>
        <v>1203.6999999999998</v>
      </c>
      <c r="J160" s="8"/>
      <c r="K160" s="8"/>
    </row>
    <row r="161" spans="1:11" ht="13.5" customHeight="1">
      <c r="A161" s="10" t="s">
        <v>306</v>
      </c>
      <c r="B161" s="17" t="s">
        <v>64</v>
      </c>
      <c r="C161" s="14">
        <v>991</v>
      </c>
      <c r="D161" s="11" t="s">
        <v>120</v>
      </c>
      <c r="E161" s="10" t="s">
        <v>188</v>
      </c>
      <c r="F161" s="10"/>
      <c r="G161" s="39">
        <f t="shared" si="9"/>
        <v>1595.6</v>
      </c>
      <c r="H161" s="39">
        <f t="shared" si="9"/>
        <v>391.9</v>
      </c>
      <c r="I161" s="53">
        <f t="shared" si="7"/>
        <v>1203.6999999999998</v>
      </c>
      <c r="J161" s="8"/>
      <c r="K161" s="8"/>
    </row>
    <row r="162" spans="1:11" ht="13.5" customHeight="1">
      <c r="A162" s="10" t="s">
        <v>307</v>
      </c>
      <c r="B162" s="12" t="s">
        <v>21</v>
      </c>
      <c r="C162" s="33">
        <v>991</v>
      </c>
      <c r="D162" s="11" t="s">
        <v>120</v>
      </c>
      <c r="E162" s="10" t="s">
        <v>188</v>
      </c>
      <c r="F162" s="10" t="s">
        <v>22</v>
      </c>
      <c r="G162" s="39">
        <f t="shared" si="9"/>
        <v>1595.6</v>
      </c>
      <c r="H162" s="39">
        <f t="shared" si="9"/>
        <v>391.9</v>
      </c>
      <c r="I162" s="53">
        <f t="shared" si="7"/>
        <v>1203.6999999999998</v>
      </c>
      <c r="J162" s="8"/>
      <c r="K162" s="8"/>
    </row>
    <row r="163" spans="1:11" ht="24.75" customHeight="1">
      <c r="A163" s="11" t="s">
        <v>308</v>
      </c>
      <c r="B163" s="11" t="s">
        <v>74</v>
      </c>
      <c r="C163" s="16" t="s">
        <v>68</v>
      </c>
      <c r="D163" s="11" t="s">
        <v>120</v>
      </c>
      <c r="E163" s="11" t="s">
        <v>188</v>
      </c>
      <c r="F163" s="11" t="s">
        <v>232</v>
      </c>
      <c r="G163" s="40">
        <v>1595.6</v>
      </c>
      <c r="H163" s="40">
        <v>391.9</v>
      </c>
      <c r="I163" s="53">
        <f t="shared" si="7"/>
        <v>1203.6999999999998</v>
      </c>
      <c r="J163" s="8"/>
      <c r="K163" s="8"/>
    </row>
    <row r="164" spans="1:11" ht="25.5" customHeight="1">
      <c r="A164" s="11"/>
      <c r="B164" s="7" t="s">
        <v>65</v>
      </c>
      <c r="C164" s="16"/>
      <c r="D164" s="11"/>
      <c r="E164" s="11"/>
      <c r="F164" s="11"/>
      <c r="G164" s="48">
        <f>G8+G31</f>
        <v>83357.5</v>
      </c>
      <c r="H164" s="48">
        <f>H8+H31</f>
        <v>25858.900000000005</v>
      </c>
      <c r="I164" s="53">
        <f t="shared" si="7"/>
        <v>57498.59999999999</v>
      </c>
      <c r="J164" s="8"/>
      <c r="K164" s="8"/>
    </row>
    <row r="166" ht="12.75">
      <c r="G166" s="74"/>
    </row>
    <row r="167" spans="1:11" ht="12.75">
      <c r="A167" s="29"/>
      <c r="B167" s="29"/>
      <c r="C167" s="29"/>
      <c r="D167" s="49"/>
      <c r="E167" s="29"/>
      <c r="F167" s="29"/>
      <c r="G167" s="44"/>
      <c r="H167" s="29"/>
      <c r="I167" s="29"/>
      <c r="J167" s="29"/>
      <c r="K167" s="29"/>
    </row>
    <row r="168" spans="1:11" ht="12.75">
      <c r="A168" s="29"/>
      <c r="B168" s="29"/>
      <c r="C168" s="29"/>
      <c r="D168" s="49"/>
      <c r="E168" s="29"/>
      <c r="F168" s="29"/>
      <c r="G168" s="29"/>
      <c r="H168" s="30"/>
      <c r="I168" s="29"/>
      <c r="J168" s="29"/>
      <c r="K168" s="29"/>
    </row>
  </sheetData>
  <sheetProtection/>
  <mergeCells count="11">
    <mergeCell ref="D5:D6"/>
    <mergeCell ref="E5:E6"/>
    <mergeCell ref="F5:F6"/>
    <mergeCell ref="H5:H6"/>
    <mergeCell ref="I5:I6"/>
    <mergeCell ref="A3:I3"/>
    <mergeCell ref="F1:I1"/>
    <mergeCell ref="G5:G6"/>
    <mergeCell ref="C5:C6"/>
    <mergeCell ref="A5:A6"/>
    <mergeCell ref="B5:B6"/>
  </mergeCells>
  <printOptions/>
  <pageMargins left="0.2362204724409449" right="0.15748031496062992" top="0.2362204724409449" bottom="0.31496062992125984" header="0.31496062992125984" footer="0.31496062992125984"/>
  <pageSetup fitToHeight="6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2018-04-12T09:33:53Z</cp:lastPrinted>
  <dcterms:created xsi:type="dcterms:W3CDTF">1996-10-08T23:32:33Z</dcterms:created>
  <dcterms:modified xsi:type="dcterms:W3CDTF">2018-08-23T09:54:09Z</dcterms:modified>
  <cp:category/>
  <cp:version/>
  <cp:contentType/>
  <cp:contentStatus/>
</cp:coreProperties>
</file>